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4370" windowHeight="7815" activeTab="5"/>
  </bookViews>
  <sheets>
    <sheet name="預算說明書" sheetId="1" r:id="rId1"/>
    <sheet name="收支餘絀預計表" sheetId="2" r:id="rId2"/>
    <sheet name="收入預算明細表" sheetId="3" r:id="rId3"/>
    <sheet name="支出預算明細表" sheetId="4" r:id="rId4"/>
    <sheet name="預計固定資產變動表" sheetId="5" r:id="rId5"/>
    <sheet name="增置重要固定資產預計表" sheetId="6" r:id="rId6"/>
  </sheets>
  <definedNames/>
  <calcPr fullCalcOnLoad="1"/>
</workbook>
</file>

<file path=xl/sharedStrings.xml><?xml version="1.0" encoding="utf-8"?>
<sst xmlns="http://schemas.openxmlformats.org/spreadsheetml/2006/main" count="273" uniqueCount="220">
  <si>
    <t>台北市私立滬江高級中學</t>
  </si>
  <si>
    <t>預算說明書</t>
  </si>
  <si>
    <t>中華民國 一 ○ 四 學年度</t>
  </si>
  <si>
    <t xml:space="preserve">一.學校組織及職掌：      </t>
  </si>
  <si>
    <t>依據高級中學法、高級中學法施行細則、職業學校法、職業學校規程、私立學校法及施行細則、</t>
  </si>
  <si>
    <t>補習及進修教育法及有關法令設立。</t>
  </si>
  <si>
    <t xml:space="preserve">           </t>
  </si>
  <si>
    <t xml:space="preserve">二.重要校務計畫：      </t>
  </si>
  <si>
    <t xml:space="preserve">    1.營造和諧的校園氣氛，激勵教師敬業、樂業，提供學生快樂的學習園地。 </t>
  </si>
  <si>
    <t xml:space="preserve">    2.落實生活教學及輔導機制。 </t>
  </si>
  <si>
    <t xml:space="preserve">    3.發展學校本位課程建立各科特色：一個沒有特色及教學品質的學校，終究會被學生自然淘汰的。 </t>
  </si>
  <si>
    <t xml:space="preserve">    4.用心耕耘及開發校外資源，成立以學校為中心的社區學園，與鄰近政府機構、大學、國中等就</t>
  </si>
  <si>
    <t>不同的資源建立良好的網路。</t>
  </si>
  <si>
    <t xml:space="preserve">    5.朝向多元化與精緻化的方向發展，辦學應兼顧專業導向與就業導向。 </t>
  </si>
  <si>
    <t xml:space="preserve">    6.依學校的特性發展學校特色，以提昇競爭力。</t>
  </si>
  <si>
    <t xml:space="preserve">      </t>
  </si>
  <si>
    <t xml:space="preserve">三.收入預算說明：      </t>
  </si>
  <si>
    <t xml:space="preserve">    其中以學雜費收入為本校最主要的資金來源。本校學雜費收入乃根據台北市政府教育局每年規定</t>
  </si>
  <si>
    <t xml:space="preserve">   財務收入＄1,800,000元 、其他收入＄22,683,328元。</t>
  </si>
  <si>
    <t xml:space="preserve">    2、合計＄142,223,328元。</t>
  </si>
  <si>
    <t xml:space="preserve">    本校各項費用支出乃考量估計收入之狀況,並彙整各處、室編製之概算表估算而來。</t>
  </si>
  <si>
    <t xml:space="preserve">   </t>
  </si>
  <si>
    <t xml:space="preserve">    之收費標準乘以估算一○四學年度學生人數計算所得。    </t>
  </si>
  <si>
    <t xml:space="preserve">    1、董事會支出$1,583,000元、行政管理支出$28,935,000元、教學研究及訓輔支出$94,290,000元、</t>
  </si>
  <si>
    <t xml:space="preserve">       其他教學活動支出$5,240,000、其他支出$3,933,328元、獎學金支出$6,000,000元。</t>
  </si>
  <si>
    <t>　7.因應產業變遷與科技發展，規劃合宜課程，改善教學實習設施，精緻教學品質，以提昇教學成效。</t>
  </si>
  <si>
    <t>　8.高職類科的發展，應以市場需求為導向，整併不合時宜的類科，並視產業需要增設新的類科。</t>
  </si>
  <si>
    <t xml:space="preserve">四.支出預算說明：      </t>
  </si>
  <si>
    <t xml:space="preserve">    2、合計$139,981,328元。           </t>
  </si>
  <si>
    <t>決    算    數</t>
  </si>
  <si>
    <t>%</t>
  </si>
  <si>
    <t>各項收入</t>
  </si>
  <si>
    <t>學雜費收入</t>
  </si>
  <si>
    <t>財務收入</t>
  </si>
  <si>
    <t>其他收入</t>
  </si>
  <si>
    <t>各項支出</t>
  </si>
  <si>
    <t>董事會支出</t>
  </si>
  <si>
    <t>行政管理支出</t>
  </si>
  <si>
    <t>其他支出</t>
  </si>
  <si>
    <t>科     目</t>
  </si>
  <si>
    <t>103 學 年度</t>
  </si>
  <si>
    <t>預估 決 算 數</t>
  </si>
  <si>
    <t>差    異</t>
  </si>
  <si>
    <t>預  算  數</t>
  </si>
  <si>
    <t>台北市私立滬江高級中學</t>
  </si>
  <si>
    <t>收 支 餘 絀 預 計 表</t>
  </si>
  <si>
    <t>中華民國    一 ○ 四 學年度</t>
  </si>
  <si>
    <t>102 學    年    度</t>
  </si>
  <si>
    <t>104 學 年 度</t>
  </si>
  <si>
    <r>
      <t xml:space="preserve">   </t>
    </r>
    <r>
      <rPr>
        <sz val="8"/>
        <rFont val="新細明體"/>
        <family val="1"/>
      </rPr>
      <t>本年度預算與上年度估計決算比較</t>
    </r>
  </si>
  <si>
    <t>預  算  數</t>
  </si>
  <si>
    <t>其他教學活動收入</t>
  </si>
  <si>
    <t>教學研究及訓輔支出</t>
  </si>
  <si>
    <t>其他教學活動支出</t>
  </si>
  <si>
    <t>獎學金支出</t>
  </si>
  <si>
    <t>本年度餘（絀）</t>
  </si>
  <si>
    <t>台北市私立滬江高級中學</t>
  </si>
  <si>
    <t>收入預算明細表</t>
  </si>
  <si>
    <r>
      <t>中華民國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</rPr>
      <t>一○四學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年度</t>
    </r>
  </si>
  <si>
    <t>前  年  度</t>
  </si>
  <si>
    <t xml:space="preserve">   科            目</t>
  </si>
  <si>
    <t>本  年  度</t>
  </si>
  <si>
    <t>上 年 度 估</t>
  </si>
  <si>
    <r>
      <t xml:space="preserve"> </t>
    </r>
    <r>
      <rPr>
        <sz val="8"/>
        <rFont val="全真特明體"/>
        <family val="3"/>
      </rPr>
      <t>本年度預算與上年度估計決算比較</t>
    </r>
  </si>
  <si>
    <t>說                明</t>
  </si>
  <si>
    <t>決  算  數</t>
  </si>
  <si>
    <t>編號</t>
  </si>
  <si>
    <t>名       稱</t>
  </si>
  <si>
    <t>計 決 算 數</t>
  </si>
  <si>
    <t xml:space="preserve">  差   異</t>
  </si>
  <si>
    <t xml:space="preserve">    學費收入</t>
  </si>
  <si>
    <t>綜合高中：  22,800*228人*2=10,396,800</t>
  </si>
  <si>
    <t>職業類科：  22,530*1,545人*2=69,617,700</t>
  </si>
  <si>
    <t>進修學校： 21,230*96人*2=4,076,160</t>
  </si>
  <si>
    <t>合計為 84,090,660元，扣除減免退費等約為84,000,000元</t>
  </si>
  <si>
    <t xml:space="preserve"> </t>
  </si>
  <si>
    <t xml:space="preserve">    雜費收入</t>
  </si>
  <si>
    <t>綜合高中：一年級 4,620元*75人*2+二,三年級 4,900元*153人*2=2,192,400元</t>
  </si>
  <si>
    <t>職業類科：3,365元*1,377人*2=9,267,210</t>
  </si>
  <si>
    <t>廣設科：3,300元*168人*2=1,108, 800元</t>
  </si>
  <si>
    <t>進修學校： 2,305元*96人*2=442,560元</t>
  </si>
  <si>
    <t>合計為13,010,970元，扣除減免退費等約為13,000,000元</t>
  </si>
  <si>
    <r>
      <t xml:space="preserve">        </t>
    </r>
    <r>
      <rPr>
        <sz val="12"/>
        <rFont val="全真特明體"/>
        <family val="3"/>
      </rPr>
      <t>代收代辦費</t>
    </r>
  </si>
  <si>
    <t>其他教學活動收入</t>
  </si>
  <si>
    <t>補助及捐贈收入</t>
  </si>
  <si>
    <t xml:space="preserve">    補助收入</t>
  </si>
  <si>
    <t xml:space="preserve">    利息收入</t>
  </si>
  <si>
    <t>其他收入</t>
  </si>
  <si>
    <t xml:space="preserve">    其他收入</t>
  </si>
  <si>
    <t xml:space="preserve">    其他收入-代收代辦費收入</t>
  </si>
  <si>
    <t>台北市私立滬江高級中學</t>
  </si>
  <si>
    <t>支出預算明細表</t>
  </si>
  <si>
    <t>中華民國  一 ○ 四學年度</t>
  </si>
  <si>
    <t xml:space="preserve">     </t>
  </si>
  <si>
    <r>
      <t xml:space="preserve">     </t>
    </r>
    <r>
      <rPr>
        <sz val="12"/>
        <rFont val="新細明體"/>
        <family val="1"/>
      </rPr>
      <t>科          目</t>
    </r>
  </si>
  <si>
    <t>上 年 度 估</t>
  </si>
  <si>
    <r>
      <t xml:space="preserve">   </t>
    </r>
    <r>
      <rPr>
        <sz val="8"/>
        <rFont val="新細明體"/>
        <family val="1"/>
      </rPr>
      <t>本年度預算與上年度估計決算比較</t>
    </r>
  </si>
  <si>
    <t>說   明</t>
  </si>
  <si>
    <t>名           稱</t>
  </si>
  <si>
    <t xml:space="preserve"> 差   異</t>
  </si>
  <si>
    <t xml:space="preserve">        業務費</t>
  </si>
  <si>
    <t xml:space="preserve">        交通費</t>
  </si>
  <si>
    <t xml:space="preserve">        人事費</t>
  </si>
  <si>
    <t xml:space="preserve">        維護費</t>
  </si>
  <si>
    <t xml:space="preserve">        退休撫卹費</t>
  </si>
  <si>
    <t>教學研究及訓輔支出</t>
  </si>
  <si>
    <t xml:space="preserve">        維護費</t>
  </si>
  <si>
    <t xml:space="preserve">        折舊及攤銷</t>
  </si>
  <si>
    <t>其他教學活動支出</t>
  </si>
  <si>
    <t xml:space="preserve">        其他支出</t>
  </si>
  <si>
    <t xml:space="preserve">        其他支出-代收代辦費支出</t>
  </si>
  <si>
    <t>獎學金支出</t>
  </si>
  <si>
    <t xml:space="preserve">臺北市私立滬江高級中學 </t>
  </si>
  <si>
    <t xml:space="preserve"> 預計增置重要固定資產及無形資產明細表</t>
  </si>
  <si>
    <t>　　　　                                                                                                        104學年度                                                                                                     全2頁第1頁</t>
  </si>
  <si>
    <t>科目及重要固定資產名稱</t>
  </si>
  <si>
    <t>提出單位</t>
  </si>
  <si>
    <t>數量</t>
  </si>
  <si>
    <t>單   價</t>
  </si>
  <si>
    <t>總      價</t>
  </si>
  <si>
    <t>備                             註</t>
  </si>
  <si>
    <t>房屋及建築</t>
  </si>
  <si>
    <t>風管漏水改善工程</t>
  </si>
  <si>
    <t>教務處</t>
  </si>
  <si>
    <t>勤愛樓調酒教室</t>
  </si>
  <si>
    <t>校史室整建</t>
  </si>
  <si>
    <t>總務處</t>
  </si>
  <si>
    <t>機械儀器及設備</t>
  </si>
  <si>
    <t>無線網路</t>
  </si>
  <si>
    <t>教務處</t>
  </si>
  <si>
    <t>全校</t>
  </si>
  <si>
    <t>acer 3-20FHD平板電腦</t>
  </si>
  <si>
    <r>
      <t>Android高階10吋</t>
    </r>
    <r>
      <rPr>
        <sz val="12"/>
        <rFont val="新細明體"/>
        <family val="1"/>
      </rPr>
      <t>16</t>
    </r>
    <r>
      <rPr>
        <sz val="12"/>
        <color indexed="8"/>
        <rFont val="新細明體"/>
        <family val="1"/>
      </rPr>
      <t>-32</t>
    </r>
    <r>
      <rPr>
        <sz val="12"/>
        <rFont val="新細明體"/>
        <family val="1"/>
      </rPr>
      <t>GB</t>
    </r>
  </si>
  <si>
    <t>無線基地台</t>
  </si>
  <si>
    <r>
      <t>D</t>
    </r>
    <r>
      <rPr>
        <sz val="12"/>
        <color indexed="8"/>
        <rFont val="新細明體"/>
        <family val="1"/>
      </rPr>
      <t>-LINK DAP-2660</t>
    </r>
  </si>
  <si>
    <t>四旋翼飛機</t>
  </si>
  <si>
    <t>航空電子科</t>
  </si>
  <si>
    <t>EPSON STYLUS -PHOTO1390</t>
  </si>
  <si>
    <t>六色印表機</t>
  </si>
  <si>
    <t>其他設備</t>
  </si>
  <si>
    <t>充電車</t>
  </si>
  <si>
    <t>觸控筆</t>
  </si>
  <si>
    <t>Mobile style LC-DBUSTL</t>
  </si>
  <si>
    <t>模擬機設備</t>
  </si>
  <si>
    <r>
      <t>資訊樓4</t>
    </r>
    <r>
      <rPr>
        <sz val="12"/>
        <color theme="1"/>
        <rFont val="Calibri"/>
        <family val="1"/>
      </rPr>
      <t>03教室</t>
    </r>
  </si>
  <si>
    <t>輕鋼架循環扇</t>
  </si>
  <si>
    <t>資訊樓402教室</t>
  </si>
  <si>
    <t>展版</t>
  </si>
  <si>
    <t>室廣設科畢展及中正堂B1展示作品使用</t>
  </si>
  <si>
    <t>感壓筆</t>
  </si>
  <si>
    <t>Intuos Pen Smail數位板用(CTL-480國中職探與國中技藝班專用)</t>
  </si>
  <si>
    <t>實物攝影機</t>
  </si>
  <si>
    <t>Aver F70</t>
  </si>
  <si>
    <t>攪拌機防護網</t>
  </si>
  <si>
    <t>烘焙教室</t>
  </si>
  <si>
    <t>3層3板電烤箱</t>
  </si>
  <si>
    <t>製冰機</t>
  </si>
  <si>
    <t>冰砂機</t>
  </si>
  <si>
    <t>調酒教室</t>
  </si>
  <si>
    <t xml:space="preserve">臺北市私立滬江高級中學 </t>
  </si>
  <si>
    <t>　　　　                                                                                                        104學年度                                                                                                     全2頁第2頁</t>
  </si>
  <si>
    <t>單位：新臺幣元</t>
  </si>
  <si>
    <t>文件架及鐵門</t>
  </si>
  <si>
    <t>學務處</t>
  </si>
  <si>
    <t>檔案室</t>
  </si>
  <si>
    <t>攪拌機</t>
  </si>
  <si>
    <t>教務處</t>
  </si>
  <si>
    <t>發酵箱</t>
  </si>
  <si>
    <t>烤箱</t>
  </si>
  <si>
    <t>圖書及博物</t>
  </si>
  <si>
    <t>圖書</t>
  </si>
  <si>
    <t>含期刊視聽資料及一般圖書</t>
  </si>
  <si>
    <t>報紙</t>
  </si>
  <si>
    <r>
      <t>七種</t>
    </r>
    <r>
      <rPr>
        <sz val="12"/>
        <rFont val="Times New Roman"/>
        <family val="1"/>
      </rPr>
      <t>(</t>
    </r>
    <r>
      <rPr>
        <sz val="12"/>
        <color theme="1"/>
        <rFont val="Calibri"/>
        <family val="1"/>
      </rPr>
      <t>聯合</t>
    </r>
    <r>
      <rPr>
        <sz val="12"/>
        <rFont val="Times New Roman"/>
        <family val="1"/>
      </rPr>
      <t>,</t>
    </r>
    <r>
      <rPr>
        <sz val="12"/>
        <color theme="1"/>
        <rFont val="Calibri"/>
        <family val="1"/>
      </rPr>
      <t>中時</t>
    </r>
    <r>
      <rPr>
        <sz val="12"/>
        <rFont val="Times New Roman"/>
        <family val="1"/>
      </rPr>
      <t>,</t>
    </r>
    <r>
      <rPr>
        <sz val="12"/>
        <color theme="1"/>
        <rFont val="Calibri"/>
        <family val="1"/>
      </rPr>
      <t>經濟</t>
    </r>
    <r>
      <rPr>
        <sz val="12"/>
        <rFont val="Times New Roman"/>
        <family val="1"/>
      </rPr>
      <t>,</t>
    </r>
    <r>
      <rPr>
        <sz val="12"/>
        <color theme="1"/>
        <rFont val="Calibri"/>
        <family val="1"/>
      </rPr>
      <t>工商</t>
    </r>
    <r>
      <rPr>
        <sz val="12"/>
        <rFont val="Times New Roman"/>
        <family val="1"/>
      </rPr>
      <t>,</t>
    </r>
    <r>
      <rPr>
        <sz val="12"/>
        <color theme="1"/>
        <rFont val="Calibri"/>
        <family val="1"/>
      </rPr>
      <t>郵報</t>
    </r>
    <r>
      <rPr>
        <sz val="12"/>
        <rFont val="Times New Roman"/>
        <family val="1"/>
      </rPr>
      <t>,</t>
    </r>
    <r>
      <rPr>
        <sz val="12"/>
        <color theme="1"/>
        <rFont val="Calibri"/>
        <family val="1"/>
      </rPr>
      <t>自由</t>
    </r>
    <r>
      <rPr>
        <sz val="12"/>
        <rFont val="Times New Roman"/>
        <family val="1"/>
      </rPr>
      <t>,</t>
    </r>
    <r>
      <rPr>
        <sz val="12"/>
        <color theme="1"/>
        <rFont val="Calibri"/>
        <family val="1"/>
      </rPr>
      <t>青年</t>
    </r>
    <r>
      <rPr>
        <sz val="12"/>
        <rFont val="Times New Roman"/>
        <family val="1"/>
      </rPr>
      <t>)</t>
    </r>
  </si>
  <si>
    <t>電腦軟體</t>
  </si>
  <si>
    <t>軟體維護</t>
  </si>
  <si>
    <t>排課軟體</t>
  </si>
  <si>
    <t>威力導演</t>
  </si>
  <si>
    <t>全校授權120台，高三專題及國中職探使用</t>
  </si>
  <si>
    <t>Rhino電腦繪圖軟體</t>
  </si>
  <si>
    <t>搭配3D列印機使用</t>
  </si>
  <si>
    <t>Fancy design(授權版)</t>
  </si>
  <si>
    <t>國中參訪課程使用</t>
  </si>
  <si>
    <t xml:space="preserve"> 2D動畫軟體</t>
  </si>
  <si>
    <t>Crazy Talk Animator(全校授權)</t>
  </si>
  <si>
    <t>互動多媒體軟體</t>
  </si>
  <si>
    <t>Smart Apps Creator</t>
  </si>
  <si>
    <t>微軟全校授權</t>
  </si>
  <si>
    <t>總務處</t>
  </si>
  <si>
    <t>學籍資料電子化</t>
  </si>
  <si>
    <t>進修學校</t>
  </si>
  <si>
    <t>進修學校</t>
  </si>
  <si>
    <t>合          計</t>
  </si>
  <si>
    <t>臺北市私立滬江高級中學</t>
  </si>
  <si>
    <t>預計固定資產及無形資產變動表</t>
  </si>
  <si>
    <t xml:space="preserve">      單位：新臺幣元</t>
  </si>
  <si>
    <t>科目名稱</t>
  </si>
  <si>
    <t xml:space="preserve">  估計本年初</t>
  </si>
  <si>
    <t>預計本年度</t>
  </si>
  <si>
    <t>說明</t>
  </si>
  <si>
    <t>結存金額</t>
  </si>
  <si>
    <t>增加金額</t>
  </si>
  <si>
    <t>減少金額</t>
  </si>
  <si>
    <t>底結存金額</t>
  </si>
  <si>
    <t>固定資產</t>
  </si>
  <si>
    <t xml:space="preserve">    土地</t>
  </si>
  <si>
    <t xml:space="preserve">    土地改良物</t>
  </si>
  <si>
    <t xml:space="preserve">    建築物</t>
  </si>
  <si>
    <t xml:space="preserve">    建築物改良物</t>
  </si>
  <si>
    <t xml:space="preserve">    機械儀器及設備</t>
  </si>
  <si>
    <t xml:space="preserve">    其他設備</t>
  </si>
  <si>
    <t xml:space="preserve">    圖書及博物</t>
  </si>
  <si>
    <t>無形資產</t>
  </si>
  <si>
    <t xml:space="preserve">    電腦軟體</t>
  </si>
  <si>
    <t>固定資產及無形資產合計</t>
  </si>
  <si>
    <t>104學年度</t>
  </si>
  <si>
    <t xml:space="preserve">    1、學雜費收入＄97,000,000元、其他教學活動收入$16,240,000、補助及受贈收入＄4,500,000元、</t>
  </si>
  <si>
    <t>(1)設校長一人綜理全校行政工作，設有教務、學務、總務、輔導、會計、人事各設主任一人，分別推行各項教育工作。日間部設綜合高中部、航空電子科、電子科、資訊科、室內空間設計科、資料處理科、廣告設計科、餐飲管理科。進修學校設室內空間設計科、餐飲管理科。</t>
  </si>
  <si>
    <t xml:space="preserve">    本校主要收入來源:1.學雜費收入 2.其他教學活動收入 3.補助及受贈收入 4.財務收入 5.其他收入。  　 </t>
  </si>
  <si>
    <t>補助及受贈收入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</si>
</sst>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\(#,##0.00\)"/>
    <numFmt numFmtId="177" formatCode="_(* #,##0_);_(* \(#,##0\);_(* &quot;-&quot;_);_(@_)"/>
    <numFmt numFmtId="178" formatCode="_(* #,##0_);_(* \(#,##0\);_(* &quot;-&quot;??_);_(@_)"/>
    <numFmt numFmtId="179" formatCode="_(* #,##0.00_);_(* \(#,##0.00\);_(* &quot;-&quot;_);_(@_)"/>
    <numFmt numFmtId="180" formatCode="_-&quot;$&quot;* #,##0_-;\-&quot;$&quot;* #,##0_-;_-&quot;$&quot;* &quot;-&quot;??_-;_-@_-"/>
    <numFmt numFmtId="181" formatCode="_-* #,##0_-;\-* #,##0_-;_-* &quot;-&quot;??_-;_-@_-"/>
    <numFmt numFmtId="182" formatCode="#,##0_);[Red]\(#,##0\)"/>
    <numFmt numFmtId="183" formatCode="#,##0_);\(#,##0\)"/>
  </numFmts>
  <fonts count="6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細明體"/>
      <family val="3"/>
    </font>
    <font>
      <sz val="8"/>
      <name val="Times New Roman"/>
      <family val="1"/>
    </font>
    <font>
      <sz val="8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14"/>
      <name val="新細明體"/>
      <family val="1"/>
    </font>
    <font>
      <sz val="18"/>
      <name val="細明體"/>
      <family val="3"/>
    </font>
    <font>
      <sz val="16"/>
      <name val="細明體"/>
      <family val="3"/>
    </font>
    <font>
      <sz val="14"/>
      <name val="細明體"/>
      <family val="3"/>
    </font>
    <font>
      <sz val="14"/>
      <name val="Times New Roman"/>
      <family val="1"/>
    </font>
    <font>
      <sz val="12"/>
      <name val="細明體"/>
      <family val="3"/>
    </font>
    <font>
      <sz val="12"/>
      <name val="全真特明體"/>
      <family val="3"/>
    </font>
    <font>
      <sz val="8"/>
      <name val="全真特明體"/>
      <family val="3"/>
    </font>
    <font>
      <sz val="12"/>
      <name val="全真仿宋體"/>
      <family val="3"/>
    </font>
    <font>
      <sz val="12"/>
      <name val="全真楷書"/>
      <family val="3"/>
    </font>
    <font>
      <u val="single"/>
      <sz val="12"/>
      <color indexed="12"/>
      <name val="Times New Roman"/>
      <family val="1"/>
    </font>
    <font>
      <b/>
      <sz val="16"/>
      <name val="新細明體"/>
      <family val="1"/>
    </font>
    <font>
      <sz val="16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新細明體"/>
      <family val="1"/>
    </font>
    <font>
      <sz val="14"/>
      <color theme="1"/>
      <name val="新細明體"/>
      <family val="1"/>
    </font>
    <font>
      <sz val="12"/>
      <color theme="1"/>
      <name val="新細明體"/>
      <family val="1"/>
    </font>
    <font>
      <sz val="12"/>
      <color rgb="FF00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medium"/>
      <top style="medium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24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10" xfId="0" applyFont="1" applyBorder="1" applyAlignment="1">
      <alignment vertical="center" wrapText="1"/>
    </xf>
    <xf numFmtId="0" fontId="61" fillId="0" borderId="11" xfId="0" applyFont="1" applyBorder="1" applyAlignment="1">
      <alignment horizontal="left" vertical="center" wrapText="1" indent="1"/>
    </xf>
    <xf numFmtId="0" fontId="61" fillId="0" borderId="11" xfId="0" applyFont="1" applyBorder="1" applyAlignment="1">
      <alignment horizontal="left" vertical="center" wrapText="1" indent="2"/>
    </xf>
    <xf numFmtId="0" fontId="61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horizontal="justify" vertical="center" wrapText="1"/>
    </xf>
    <xf numFmtId="49" fontId="61" fillId="0" borderId="11" xfId="0" applyNumberFormat="1" applyFont="1" applyBorder="1" applyAlignment="1">
      <alignment horizontal="left" vertical="center" wrapText="1" indent="2"/>
    </xf>
    <xf numFmtId="49" fontId="61" fillId="0" borderId="11" xfId="0" applyNumberFormat="1" applyFont="1" applyBorder="1" applyAlignment="1">
      <alignment vertical="center" wrapText="1"/>
    </xf>
    <xf numFmtId="0" fontId="60" fillId="0" borderId="12" xfId="0" applyFont="1" applyBorder="1" applyAlignment="1">
      <alignment horizontal="left" vertical="center" wrapText="1"/>
    </xf>
    <xf numFmtId="0" fontId="5" fillId="0" borderId="13" xfId="0" applyFont="1" applyBorder="1" applyAlignment="1" quotePrefix="1">
      <alignment horizontal="center"/>
    </xf>
    <xf numFmtId="0" fontId="5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176" fontId="5" fillId="0" borderId="16" xfId="0" applyNumberFormat="1" applyFont="1" applyBorder="1" applyAlignment="1">
      <alignment/>
    </xf>
    <xf numFmtId="0" fontId="5" fillId="0" borderId="17" xfId="0" applyFont="1" applyBorder="1" applyAlignment="1" quotePrefix="1">
      <alignment horizontal="center"/>
    </xf>
    <xf numFmtId="0" fontId="5" fillId="0" borderId="18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center"/>
    </xf>
    <xf numFmtId="0" fontId="5" fillId="0" borderId="18" xfId="0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7" fontId="5" fillId="0" borderId="19" xfId="36" applyNumberFormat="1" applyFont="1" applyBorder="1" applyAlignment="1" quotePrefix="1">
      <alignment horizontal="left"/>
    </xf>
    <xf numFmtId="0" fontId="5" fillId="0" borderId="20" xfId="0" applyFont="1" applyBorder="1" applyAlignment="1">
      <alignment/>
    </xf>
    <xf numFmtId="41" fontId="5" fillId="0" borderId="20" xfId="36" applyFont="1" applyBorder="1" applyAlignment="1">
      <alignment/>
    </xf>
    <xf numFmtId="176" fontId="1" fillId="0" borderId="20" xfId="36" applyNumberFormat="1" applyFont="1" applyBorder="1" applyAlignment="1">
      <alignment/>
    </xf>
    <xf numFmtId="41" fontId="5" fillId="0" borderId="19" xfId="36" applyFont="1" applyBorder="1" applyAlignment="1">
      <alignment/>
    </xf>
    <xf numFmtId="178" fontId="5" fillId="0" borderId="20" xfId="34" applyNumberFormat="1" applyFont="1" applyBorder="1" applyAlignment="1">
      <alignment/>
    </xf>
    <xf numFmtId="178" fontId="5" fillId="0" borderId="20" xfId="36" applyNumberFormat="1" applyFont="1" applyBorder="1" applyAlignment="1">
      <alignment/>
    </xf>
    <xf numFmtId="176" fontId="5" fillId="0" borderId="20" xfId="36" applyNumberFormat="1" applyFont="1" applyBorder="1" applyAlignment="1">
      <alignment/>
    </xf>
    <xf numFmtId="0" fontId="5" fillId="0" borderId="20" xfId="0" applyFont="1" applyBorder="1" applyAlignment="1" quotePrefix="1">
      <alignment horizontal="left"/>
    </xf>
    <xf numFmtId="41" fontId="5" fillId="0" borderId="21" xfId="36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left"/>
    </xf>
    <xf numFmtId="177" fontId="5" fillId="0" borderId="22" xfId="40" applyNumberFormat="1" applyFont="1" applyBorder="1" applyAlignment="1">
      <alignment/>
    </xf>
    <xf numFmtId="179" fontId="5" fillId="0" borderId="22" xfId="36" applyNumberFormat="1" applyFont="1" applyBorder="1" applyAlignment="1">
      <alignment/>
    </xf>
    <xf numFmtId="176" fontId="1" fillId="0" borderId="16" xfId="36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11" fillId="0" borderId="0" xfId="0" applyFont="1" applyAlignment="1" quotePrefix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7" fillId="0" borderId="24" xfId="0" applyFont="1" applyBorder="1" applyAlignment="1" quotePrefix="1">
      <alignment horizontal="center"/>
    </xf>
    <xf numFmtId="0" fontId="17" fillId="0" borderId="25" xfId="0" applyFont="1" applyBorder="1" applyAlignment="1">
      <alignment horizontal="left"/>
    </xf>
    <xf numFmtId="0" fontId="17" fillId="0" borderId="26" xfId="0" applyFont="1" applyBorder="1" applyAlignment="1" quotePrefix="1">
      <alignment horizontal="left"/>
    </xf>
    <xf numFmtId="0" fontId="17" fillId="0" borderId="27" xfId="0" applyFont="1" applyBorder="1" applyAlignment="1" quotePrefix="1">
      <alignment horizontal="center"/>
    </xf>
    <xf numFmtId="0" fontId="7" fillId="0" borderId="28" xfId="0" applyFont="1" applyBorder="1" applyAlignment="1">
      <alignment/>
    </xf>
    <xf numFmtId="0" fontId="17" fillId="0" borderId="26" xfId="0" applyFont="1" applyBorder="1" applyAlignment="1">
      <alignment horizontal="center"/>
    </xf>
    <xf numFmtId="0" fontId="17" fillId="0" borderId="29" xfId="0" applyFont="1" applyBorder="1" applyAlignment="1" quotePrefix="1">
      <alignment horizontal="center"/>
    </xf>
    <xf numFmtId="0" fontId="17" fillId="0" borderId="18" xfId="0" applyFont="1" applyBorder="1" applyAlignment="1">
      <alignment horizontal="center"/>
    </xf>
    <xf numFmtId="0" fontId="17" fillId="0" borderId="18" xfId="0" applyFont="1" applyBorder="1" applyAlignment="1" quotePrefix="1">
      <alignment horizontal="center"/>
    </xf>
    <xf numFmtId="41" fontId="9" fillId="0" borderId="30" xfId="36" applyFont="1" applyBorder="1" applyAlignment="1" quotePrefix="1">
      <alignment horizontal="left"/>
    </xf>
    <xf numFmtId="0" fontId="19" fillId="0" borderId="20" xfId="0" applyFont="1" applyBorder="1" applyAlignment="1">
      <alignment/>
    </xf>
    <xf numFmtId="0" fontId="17" fillId="0" borderId="20" xfId="0" applyFont="1" applyBorder="1" applyAlignment="1">
      <alignment/>
    </xf>
    <xf numFmtId="41" fontId="9" fillId="0" borderId="20" xfId="36" applyFont="1" applyBorder="1" applyAlignment="1" quotePrefix="1">
      <alignment horizontal="left"/>
    </xf>
    <xf numFmtId="41" fontId="9" fillId="0" borderId="20" xfId="36" applyFont="1" applyBorder="1" applyAlignment="1">
      <alignment/>
    </xf>
    <xf numFmtId="179" fontId="9" fillId="0" borderId="20" xfId="36" applyNumberFormat="1" applyFont="1" applyBorder="1" applyAlignment="1">
      <alignment/>
    </xf>
    <xf numFmtId="0" fontId="20" fillId="0" borderId="31" xfId="0" applyFont="1" applyBorder="1" applyAlignment="1">
      <alignment/>
    </xf>
    <xf numFmtId="41" fontId="9" fillId="0" borderId="30" xfId="36" applyFont="1" applyBorder="1" applyAlignment="1">
      <alignment/>
    </xf>
    <xf numFmtId="0" fontId="17" fillId="0" borderId="20" xfId="0" applyFont="1" applyBorder="1" applyAlignment="1">
      <alignment horizontal="left"/>
    </xf>
    <xf numFmtId="0" fontId="5" fillId="33" borderId="31" xfId="0" applyFont="1" applyFill="1" applyBorder="1" applyAlignment="1">
      <alignment/>
    </xf>
    <xf numFmtId="49" fontId="1" fillId="33" borderId="31" xfId="47" applyNumberFormat="1" applyFont="1" applyFill="1" applyBorder="1" applyAlignment="1" applyProtection="1">
      <alignment/>
      <protection/>
    </xf>
    <xf numFmtId="180" fontId="5" fillId="0" borderId="31" xfId="0" applyNumberFormat="1" applyFont="1" applyBorder="1" applyAlignment="1">
      <alignment/>
    </xf>
    <xf numFmtId="0" fontId="17" fillId="0" borderId="19" xfId="0" applyFont="1" applyBorder="1" applyAlignment="1">
      <alignment/>
    </xf>
    <xf numFmtId="41" fontId="9" fillId="0" borderId="19" xfId="36" applyFont="1" applyBorder="1" applyAlignment="1" quotePrefix="1">
      <alignment horizontal="left"/>
    </xf>
    <xf numFmtId="41" fontId="9" fillId="0" borderId="19" xfId="36" applyFont="1" applyBorder="1" applyAlignment="1">
      <alignment/>
    </xf>
    <xf numFmtId="0" fontId="5" fillId="0" borderId="31" xfId="0" applyFont="1" applyBorder="1" applyAlignment="1">
      <alignment/>
    </xf>
    <xf numFmtId="0" fontId="1" fillId="0" borderId="31" xfId="0" applyFont="1" applyBorder="1" applyAlignment="1">
      <alignment/>
    </xf>
    <xf numFmtId="41" fontId="0" fillId="0" borderId="30" xfId="36" applyFont="1" applyBorder="1" applyAlignment="1">
      <alignment/>
    </xf>
    <xf numFmtId="0" fontId="0" fillId="0" borderId="20" xfId="0" applyBorder="1" applyAlignment="1">
      <alignment horizontal="left"/>
    </xf>
    <xf numFmtId="178" fontId="9" fillId="0" borderId="20" xfId="34" applyNumberFormat="1" applyFont="1" applyBorder="1" applyAlignment="1">
      <alignment/>
    </xf>
    <xf numFmtId="0" fontId="1" fillId="0" borderId="31" xfId="47" applyFont="1" applyBorder="1" applyAlignment="1" applyProtection="1">
      <alignment/>
      <protection/>
    </xf>
    <xf numFmtId="0" fontId="9" fillId="0" borderId="20" xfId="36" applyNumberFormat="1" applyFont="1" applyBorder="1" applyAlignment="1">
      <alignment/>
    </xf>
    <xf numFmtId="0" fontId="0" fillId="0" borderId="31" xfId="0" applyBorder="1" applyAlignment="1">
      <alignment/>
    </xf>
    <xf numFmtId="0" fontId="16" fillId="0" borderId="20" xfId="0" applyFont="1" applyBorder="1" applyAlignment="1">
      <alignment horizontal="left" shrinkToFit="1"/>
    </xf>
    <xf numFmtId="178" fontId="0" fillId="0" borderId="31" xfId="0" applyNumberFormat="1" applyBorder="1" applyAlignment="1">
      <alignment/>
    </xf>
    <xf numFmtId="0" fontId="17" fillId="0" borderId="20" xfId="0" applyFont="1" applyBorder="1" applyAlignment="1" quotePrefix="1">
      <alignment horizontal="left"/>
    </xf>
    <xf numFmtId="0" fontId="16" fillId="0" borderId="0" xfId="0" applyFont="1" applyBorder="1" applyAlignment="1">
      <alignment/>
    </xf>
    <xf numFmtId="0" fontId="16" fillId="0" borderId="31" xfId="0" applyFont="1" applyBorder="1" applyAlignment="1">
      <alignment/>
    </xf>
    <xf numFmtId="0" fontId="9" fillId="0" borderId="31" xfId="0" applyFont="1" applyBorder="1" applyAlignment="1">
      <alignment/>
    </xf>
    <xf numFmtId="177" fontId="9" fillId="0" borderId="32" xfId="36" applyNumberFormat="1" applyFont="1" applyBorder="1" applyAlignment="1">
      <alignment/>
    </xf>
    <xf numFmtId="0" fontId="19" fillId="0" borderId="33" xfId="0" applyFont="1" applyBorder="1" applyAlignment="1">
      <alignment/>
    </xf>
    <xf numFmtId="41" fontId="9" fillId="0" borderId="33" xfId="36" applyFont="1" applyBorder="1" applyAlignment="1">
      <alignment/>
    </xf>
    <xf numFmtId="179" fontId="9" fillId="0" borderId="33" xfId="36" applyNumberFormat="1" applyFont="1" applyBorder="1" applyAlignment="1">
      <alignment/>
    </xf>
    <xf numFmtId="0" fontId="20" fillId="0" borderId="34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24" xfId="0" applyFont="1" applyBorder="1" applyAlignment="1" quotePrefix="1">
      <alignment horizontal="center"/>
    </xf>
    <xf numFmtId="0" fontId="5" fillId="0" borderId="28" xfId="0" applyFont="1" applyBorder="1" applyAlignment="1" quotePrefix="1">
      <alignment horizontal="left"/>
    </xf>
    <xf numFmtId="0" fontId="0" fillId="0" borderId="26" xfId="0" applyBorder="1" applyAlignment="1">
      <alignment horizontal="left"/>
    </xf>
    <xf numFmtId="0" fontId="5" fillId="0" borderId="27" xfId="0" applyFont="1" applyBorder="1" applyAlignment="1" quotePrefix="1">
      <alignment horizontal="center"/>
    </xf>
    <xf numFmtId="0" fontId="5" fillId="0" borderId="26" xfId="0" applyFont="1" applyBorder="1" applyAlignment="1">
      <alignment/>
    </xf>
    <xf numFmtId="0" fontId="5" fillId="0" borderId="35" xfId="0" applyFont="1" applyBorder="1" applyAlignment="1" quotePrefix="1">
      <alignment horizontal="center"/>
    </xf>
    <xf numFmtId="0" fontId="5" fillId="0" borderId="29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36" xfId="0" applyFont="1" applyBorder="1" applyAlignment="1">
      <alignment/>
    </xf>
    <xf numFmtId="41" fontId="5" fillId="0" borderId="30" xfId="36" applyFont="1" applyBorder="1" applyAlignment="1" quotePrefix="1">
      <alignment horizontal="left"/>
    </xf>
    <xf numFmtId="41" fontId="5" fillId="0" borderId="20" xfId="36" applyFont="1" applyBorder="1" applyAlignment="1" quotePrefix="1">
      <alignment horizontal="left"/>
    </xf>
    <xf numFmtId="179" fontId="5" fillId="0" borderId="20" xfId="36" applyNumberFormat="1" applyFont="1" applyBorder="1" applyAlignment="1">
      <alignment/>
    </xf>
    <xf numFmtId="41" fontId="5" fillId="0" borderId="30" xfId="36" applyFont="1" applyBorder="1" applyAlignment="1">
      <alignment/>
    </xf>
    <xf numFmtId="0" fontId="5" fillId="0" borderId="20" xfId="0" applyFont="1" applyBorder="1" applyAlignment="1">
      <alignment horizontal="left"/>
    </xf>
    <xf numFmtId="41" fontId="1" fillId="0" borderId="20" xfId="36" applyFont="1" applyBorder="1" applyAlignment="1">
      <alignment/>
    </xf>
    <xf numFmtId="41" fontId="1" fillId="0" borderId="30" xfId="36" applyFont="1" applyBorder="1" applyAlignment="1">
      <alignment/>
    </xf>
    <xf numFmtId="37" fontId="5" fillId="0" borderId="20" xfId="36" applyNumberFormat="1" applyFont="1" applyBorder="1" applyAlignment="1">
      <alignment/>
    </xf>
    <xf numFmtId="41" fontId="5" fillId="0" borderId="32" xfId="36" applyFont="1" applyBorder="1" applyAlignment="1">
      <alignment/>
    </xf>
    <xf numFmtId="0" fontId="5" fillId="0" borderId="33" xfId="0" applyFont="1" applyBorder="1" applyAlignment="1">
      <alignment/>
    </xf>
    <xf numFmtId="41" fontId="5" fillId="0" borderId="33" xfId="36" applyFont="1" applyBorder="1" applyAlignment="1">
      <alignment/>
    </xf>
    <xf numFmtId="179" fontId="5" fillId="0" borderId="33" xfId="36" applyNumberFormat="1" applyFont="1" applyBorder="1" applyAlignment="1">
      <alignment/>
    </xf>
    <xf numFmtId="0" fontId="5" fillId="0" borderId="34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7" xfId="33" applyFont="1" applyBorder="1" applyAlignment="1">
      <alignment horizontal="center" vertical="center" shrinkToFit="1"/>
      <protection/>
    </xf>
    <xf numFmtId="0" fontId="5" fillId="0" borderId="38" xfId="33" applyFont="1" applyBorder="1" applyAlignment="1" quotePrefix="1">
      <alignment horizontal="center" vertical="center" shrinkToFit="1"/>
      <protection/>
    </xf>
    <xf numFmtId="181" fontId="5" fillId="0" borderId="38" xfId="35" applyNumberFormat="1" applyFont="1" applyBorder="1" applyAlignment="1">
      <alignment horizontal="center" vertical="center" shrinkToFit="1"/>
    </xf>
    <xf numFmtId="0" fontId="5" fillId="0" borderId="39" xfId="33" applyFont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0" fontId="22" fillId="0" borderId="30" xfId="33" applyFont="1" applyBorder="1" applyAlignment="1">
      <alignment vertical="center" shrinkToFit="1"/>
      <protection/>
    </xf>
    <xf numFmtId="0" fontId="5" fillId="0" borderId="19" xfId="33" applyFont="1" applyBorder="1" applyAlignment="1" quotePrefix="1">
      <alignment horizontal="center" vertical="center" shrinkToFit="1"/>
      <protection/>
    </xf>
    <xf numFmtId="0" fontId="23" fillId="0" borderId="19" xfId="33" applyFont="1" applyBorder="1" applyAlignment="1" quotePrefix="1">
      <alignment horizontal="center" vertical="center" shrinkToFit="1"/>
      <protection/>
    </xf>
    <xf numFmtId="181" fontId="23" fillId="0" borderId="19" xfId="35" applyNumberFormat="1" applyFont="1" applyBorder="1" applyAlignment="1">
      <alignment horizontal="center" vertical="center" shrinkToFit="1"/>
    </xf>
    <xf numFmtId="180" fontId="22" fillId="0" borderId="19" xfId="44" applyNumberFormat="1" applyFont="1" applyBorder="1" applyAlignment="1">
      <alignment vertical="center" shrinkToFit="1"/>
    </xf>
    <xf numFmtId="0" fontId="5" fillId="0" borderId="40" xfId="33" applyFont="1" applyBorder="1" applyAlignment="1">
      <alignment horizontal="center" vertical="center" shrinkToFit="1"/>
      <protection/>
    </xf>
    <xf numFmtId="0" fontId="5" fillId="0" borderId="30" xfId="0" applyFont="1" applyBorder="1" applyAlignment="1">
      <alignment vertical="center" shrinkToFit="1"/>
    </xf>
    <xf numFmtId="0" fontId="5" fillId="0" borderId="19" xfId="0" applyFont="1" applyBorder="1" applyAlignment="1">
      <alignment horizontal="center" vertical="center"/>
    </xf>
    <xf numFmtId="182" fontId="5" fillId="0" borderId="19" xfId="0" applyNumberFormat="1" applyFont="1" applyBorder="1" applyAlignment="1">
      <alignment horizontal="right" vertical="center"/>
    </xf>
    <xf numFmtId="181" fontId="5" fillId="0" borderId="19" xfId="34" applyNumberFormat="1" applyFont="1" applyBorder="1" applyAlignment="1">
      <alignment vertical="center" shrinkToFit="1"/>
    </xf>
    <xf numFmtId="0" fontId="5" fillId="0" borderId="40" xfId="0" applyFont="1" applyBorder="1" applyAlignment="1">
      <alignment horizontal="left" vertical="center" shrinkToFit="1"/>
    </xf>
    <xf numFmtId="0" fontId="0" fillId="0" borderId="30" xfId="0" applyFont="1" applyBorder="1" applyAlignment="1">
      <alignment vertical="center" shrinkToFit="1"/>
    </xf>
    <xf numFmtId="0" fontId="0" fillId="0" borderId="19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right" vertical="center"/>
    </xf>
    <xf numFmtId="0" fontId="5" fillId="0" borderId="40" xfId="33" applyFont="1" applyBorder="1" applyAlignment="1">
      <alignment vertical="center"/>
      <protection/>
    </xf>
    <xf numFmtId="0" fontId="5" fillId="0" borderId="30" xfId="33" applyFont="1" applyBorder="1" applyAlignment="1">
      <alignment vertical="center"/>
      <protection/>
    </xf>
    <xf numFmtId="0" fontId="24" fillId="0" borderId="19" xfId="33" applyFont="1" applyBorder="1" applyAlignment="1">
      <alignment horizontal="center" vertical="center"/>
      <protection/>
    </xf>
    <xf numFmtId="3" fontId="5" fillId="0" borderId="19" xfId="33" applyNumberFormat="1" applyFont="1" applyBorder="1" applyAlignment="1">
      <alignment vertical="center"/>
      <protection/>
    </xf>
    <xf numFmtId="0" fontId="24" fillId="0" borderId="40" xfId="33" applyFont="1" applyBorder="1" applyAlignment="1">
      <alignment vertical="center"/>
      <protection/>
    </xf>
    <xf numFmtId="0" fontId="5" fillId="0" borderId="19" xfId="33" applyFont="1" applyBorder="1" applyAlignment="1">
      <alignment horizontal="center" vertical="center" shrinkToFit="1"/>
      <protection/>
    </xf>
    <xf numFmtId="0" fontId="22" fillId="0" borderId="19" xfId="33" applyFont="1" applyBorder="1" applyAlignment="1">
      <alignment horizontal="center" vertical="center" shrinkToFit="1"/>
      <protection/>
    </xf>
    <xf numFmtId="181" fontId="22" fillId="0" borderId="19" xfId="35" applyNumberFormat="1" applyFont="1" applyBorder="1" applyAlignment="1">
      <alignment horizontal="center" vertical="center" shrinkToFit="1"/>
    </xf>
    <xf numFmtId="0" fontId="25" fillId="0" borderId="40" xfId="33" applyFont="1" applyBorder="1" applyAlignment="1">
      <alignment horizontal="left" vertical="center" shrinkToFit="1"/>
      <protection/>
    </xf>
    <xf numFmtId="181" fontId="5" fillId="0" borderId="19" xfId="34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left" vertical="center" shrinkToFit="1"/>
    </xf>
    <xf numFmtId="0" fontId="5" fillId="0" borderId="30" xfId="33" applyBorder="1" applyAlignment="1">
      <alignment vertical="center" shrinkToFit="1"/>
      <protection/>
    </xf>
    <xf numFmtId="0" fontId="5" fillId="0" borderId="19" xfId="33" applyFont="1" applyBorder="1" applyAlignment="1">
      <alignment horizontal="center" vertical="center"/>
      <protection/>
    </xf>
    <xf numFmtId="182" fontId="1" fillId="0" borderId="40" xfId="33" applyNumberFormat="1" applyFont="1" applyBorder="1" applyAlignment="1">
      <alignment horizontal="left" vertical="center" shrinkToFit="1"/>
      <protection/>
    </xf>
    <xf numFmtId="0" fontId="1" fillId="0" borderId="30" xfId="33" applyFont="1" applyBorder="1" applyAlignment="1">
      <alignment vertical="center" shrinkToFit="1"/>
      <protection/>
    </xf>
    <xf numFmtId="0" fontId="1" fillId="0" borderId="19" xfId="33" applyFont="1" applyFill="1" applyBorder="1" applyAlignment="1">
      <alignment horizontal="center" vertical="center"/>
      <protection/>
    </xf>
    <xf numFmtId="182" fontId="1" fillId="0" borderId="40" xfId="33" applyNumberFormat="1" applyFont="1" applyBorder="1" applyAlignment="1">
      <alignment vertical="center" shrinkToFit="1"/>
      <protection/>
    </xf>
    <xf numFmtId="0" fontId="1" fillId="0" borderId="30" xfId="0" applyFont="1" applyBorder="1" applyAlignment="1">
      <alignment vertical="center" shrinkToFit="1"/>
    </xf>
    <xf numFmtId="0" fontId="1" fillId="0" borderId="19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right" vertical="center"/>
    </xf>
    <xf numFmtId="0" fontId="1" fillId="0" borderId="40" xfId="0" applyFont="1" applyBorder="1" applyAlignment="1">
      <alignment vertical="center" shrinkToFit="1"/>
    </xf>
    <xf numFmtId="3" fontId="5" fillId="0" borderId="19" xfId="0" applyNumberFormat="1" applyFont="1" applyBorder="1" applyAlignment="1">
      <alignment horizontal="right" vertical="center"/>
    </xf>
    <xf numFmtId="181" fontId="5" fillId="0" borderId="19" xfId="35" applyNumberFormat="1" applyFont="1" applyBorder="1" applyAlignment="1">
      <alignment horizontal="center" vertical="center" shrinkToFit="1"/>
    </xf>
    <xf numFmtId="3" fontId="5" fillId="0" borderId="40" xfId="33" applyNumberFormat="1" applyFont="1" applyBorder="1" applyAlignment="1">
      <alignment horizontal="left" vertical="center" shrinkToFit="1"/>
      <protection/>
    </xf>
    <xf numFmtId="182" fontId="5" fillId="0" borderId="40" xfId="33" applyNumberFormat="1" applyFont="1" applyBorder="1" applyAlignment="1">
      <alignment vertical="center" shrinkToFit="1"/>
      <protection/>
    </xf>
    <xf numFmtId="0" fontId="5" fillId="0" borderId="30" xfId="33" applyFont="1" applyBorder="1" applyAlignment="1">
      <alignment vertical="center" shrinkToFit="1"/>
      <protection/>
    </xf>
    <xf numFmtId="0" fontId="5" fillId="0" borderId="40" xfId="33" applyFont="1" applyBorder="1" applyAlignment="1">
      <alignment vertical="center" shrinkToFit="1"/>
      <protection/>
    </xf>
    <xf numFmtId="0" fontId="5" fillId="0" borderId="32" xfId="0" applyFont="1" applyBorder="1" applyAlignment="1">
      <alignment vertical="center" shrinkToFit="1"/>
    </xf>
    <xf numFmtId="0" fontId="5" fillId="0" borderId="41" xfId="33" applyFont="1" applyBorder="1" applyAlignment="1" quotePrefix="1">
      <alignment horizontal="center" vertical="center" shrinkToFit="1"/>
      <protection/>
    </xf>
    <xf numFmtId="0" fontId="5" fillId="0" borderId="41" xfId="0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right" vertical="center"/>
    </xf>
    <xf numFmtId="181" fontId="5" fillId="0" borderId="41" xfId="34" applyNumberFormat="1" applyFont="1" applyBorder="1" applyAlignment="1">
      <alignment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33" applyFont="1" applyBorder="1" applyAlignment="1" quotePrefix="1">
      <alignment horizontal="center" vertical="center" shrinkToFit="1"/>
      <protection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181" fontId="5" fillId="0" borderId="0" xfId="34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181" fontId="5" fillId="0" borderId="19" xfId="34" applyNumberFormat="1" applyFont="1" applyBorder="1" applyAlignment="1">
      <alignment vertical="center"/>
    </xf>
    <xf numFmtId="0" fontId="11" fillId="0" borderId="40" xfId="33" applyFont="1" applyBorder="1" applyAlignment="1">
      <alignment vertical="center" shrinkToFit="1"/>
      <protection/>
    </xf>
    <xf numFmtId="0" fontId="5" fillId="0" borderId="40" xfId="0" applyFont="1" applyBorder="1" applyAlignment="1">
      <alignment vertical="center" shrinkToFit="1"/>
    </xf>
    <xf numFmtId="0" fontId="5" fillId="0" borderId="30" xfId="33" applyFont="1" applyBorder="1" applyAlignment="1">
      <alignment horizontal="left" vertical="center"/>
      <protection/>
    </xf>
    <xf numFmtId="3" fontId="5" fillId="0" borderId="19" xfId="33" applyNumberFormat="1" applyFont="1" applyBorder="1" applyAlignment="1">
      <alignment horizontal="center" vertical="center"/>
      <protection/>
    </xf>
    <xf numFmtId="182" fontId="5" fillId="0" borderId="19" xfId="33" applyNumberFormat="1" applyFont="1" applyBorder="1" applyAlignment="1">
      <alignment horizontal="right" vertical="center"/>
      <protection/>
    </xf>
    <xf numFmtId="0" fontId="5" fillId="0" borderId="40" xfId="33" applyFont="1" applyBorder="1" applyAlignment="1">
      <alignment horizontal="left" vertical="center" shrinkToFit="1"/>
      <protection/>
    </xf>
    <xf numFmtId="0" fontId="23" fillId="0" borderId="19" xfId="33" applyFont="1" applyBorder="1" applyAlignment="1">
      <alignment horizontal="center" vertical="center" shrinkToFit="1"/>
      <protection/>
    </xf>
    <xf numFmtId="3" fontId="5" fillId="0" borderId="40" xfId="0" applyNumberFormat="1" applyFont="1" applyBorder="1" applyAlignment="1">
      <alignment horizontal="left" vertical="center" shrinkToFit="1"/>
    </xf>
    <xf numFmtId="0" fontId="5" fillId="0" borderId="40" xfId="0" applyFont="1" applyBorder="1" applyAlignment="1">
      <alignment vertical="center"/>
    </xf>
    <xf numFmtId="0" fontId="24" fillId="0" borderId="29" xfId="0" applyFont="1" applyBorder="1" applyAlignment="1">
      <alignment vertical="center" shrinkToFit="1"/>
    </xf>
    <xf numFmtId="0" fontId="5" fillId="0" borderId="17" xfId="33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right" vertical="center"/>
    </xf>
    <xf numFmtId="181" fontId="5" fillId="0" borderId="17" xfId="34" applyNumberFormat="1" applyFont="1" applyBorder="1" applyAlignment="1">
      <alignment vertical="center" shrinkToFit="1"/>
    </xf>
    <xf numFmtId="3" fontId="5" fillId="0" borderId="43" xfId="0" applyNumberFormat="1" applyFont="1" applyBorder="1" applyAlignment="1">
      <alignment horizontal="left" vertical="center" wrapText="1"/>
    </xf>
    <xf numFmtId="0" fontId="25" fillId="0" borderId="32" xfId="33" applyFont="1" applyBorder="1" applyAlignment="1">
      <alignment horizontal="center" vertical="center" shrinkToFit="1"/>
      <protection/>
    </xf>
    <xf numFmtId="0" fontId="5" fillId="0" borderId="41" xfId="33" applyFont="1" applyBorder="1" applyAlignment="1">
      <alignment horizontal="center" vertical="center" shrinkToFit="1"/>
      <protection/>
    </xf>
    <xf numFmtId="0" fontId="25" fillId="0" borderId="41" xfId="33" applyFont="1" applyBorder="1" applyAlignment="1">
      <alignment horizontal="center" vertical="center" shrinkToFit="1"/>
      <protection/>
    </xf>
    <xf numFmtId="181" fontId="25" fillId="0" borderId="41" xfId="35" applyNumberFormat="1" applyFont="1" applyBorder="1" applyAlignment="1">
      <alignment horizontal="center" vertical="center" shrinkToFit="1"/>
    </xf>
    <xf numFmtId="180" fontId="22" fillId="0" borderId="41" xfId="44" applyNumberFormat="1" applyFont="1" applyBorder="1" applyAlignment="1">
      <alignment vertical="center" shrinkToFit="1"/>
    </xf>
    <xf numFmtId="0" fontId="25" fillId="0" borderId="42" xfId="33" applyFont="1" applyBorder="1" applyAlignment="1">
      <alignment vertical="center" shrinkToFit="1"/>
      <protection/>
    </xf>
    <xf numFmtId="0" fontId="5" fillId="0" borderId="0" xfId="33" applyFont="1" applyFill="1" applyBorder="1" applyAlignment="1">
      <alignment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5" fillId="0" borderId="0" xfId="33" applyFont="1" applyFill="1" applyBorder="1" applyAlignment="1">
      <alignment horizontal="center" vertical="center"/>
      <protection/>
    </xf>
    <xf numFmtId="181" fontId="5" fillId="0" borderId="0" xfId="35" applyNumberFormat="1" applyFont="1" applyBorder="1" applyAlignment="1">
      <alignment horizontal="center" vertical="center"/>
    </xf>
    <xf numFmtId="181" fontId="5" fillId="0" borderId="0" xfId="35" applyNumberFormat="1" applyFont="1" applyBorder="1" applyAlignment="1">
      <alignment vertical="center"/>
    </xf>
    <xf numFmtId="0" fontId="5" fillId="0" borderId="0" xfId="33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4" xfId="0" applyFont="1" applyBorder="1" applyAlignment="1" quotePrefix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177" fontId="5" fillId="0" borderId="19" xfId="36" applyNumberFormat="1" applyFont="1" applyFill="1" applyBorder="1" applyAlignment="1">
      <alignment vertical="center"/>
    </xf>
    <xf numFmtId="41" fontId="5" fillId="0" borderId="20" xfId="36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41" fontId="5" fillId="0" borderId="19" xfId="36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2" xfId="0" applyFont="1" applyBorder="1" applyAlignment="1" quotePrefix="1">
      <alignment horizontal="center" vertical="center"/>
    </xf>
    <xf numFmtId="41" fontId="5" fillId="0" borderId="33" xfId="36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1" fillId="0" borderId="0" xfId="0" applyFont="1" applyAlignment="1">
      <alignment vertical="center"/>
    </xf>
    <xf numFmtId="183" fontId="9" fillId="0" borderId="20" xfId="36" applyNumberFormat="1" applyFont="1" applyBorder="1" applyAlignment="1">
      <alignment/>
    </xf>
    <xf numFmtId="183" fontId="5" fillId="0" borderId="20" xfId="36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45" xfId="0" applyFont="1" applyBorder="1" applyAlignment="1" quotePrefix="1">
      <alignment horizontal="center" vertical="center"/>
    </xf>
    <xf numFmtId="0" fontId="17" fillId="0" borderId="43" xfId="0" applyFont="1" applyBorder="1" applyAlignment="1" quotePrefix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 quotePrefix="1">
      <alignment horizontal="center" vertical="center"/>
    </xf>
    <xf numFmtId="0" fontId="5" fillId="0" borderId="29" xfId="0" applyFont="1" applyBorder="1" applyAlignment="1" quotePrefix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貨幣 2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4">
      <selection activeCell="A33" sqref="A33"/>
    </sheetView>
  </sheetViews>
  <sheetFormatPr defaultColWidth="9.00390625" defaultRowHeight="15.75"/>
  <cols>
    <col min="1" max="1" width="101.125" style="0" customWidth="1"/>
  </cols>
  <sheetData>
    <row r="1" ht="21">
      <c r="A1" s="2" t="s">
        <v>0</v>
      </c>
    </row>
    <row r="2" ht="19.5">
      <c r="A2" s="3" t="s">
        <v>1</v>
      </c>
    </row>
    <row r="3" ht="17.25" thickBot="1">
      <c r="A3" s="4" t="s">
        <v>2</v>
      </c>
    </row>
    <row r="4" ht="16.5">
      <c r="A4" s="5" t="s">
        <v>3</v>
      </c>
    </row>
    <row r="5" ht="16.5">
      <c r="A5" s="6" t="s">
        <v>4</v>
      </c>
    </row>
    <row r="6" ht="16.5">
      <c r="A6" s="6" t="s">
        <v>5</v>
      </c>
    </row>
    <row r="7" ht="66" customHeight="1">
      <c r="A7" s="10" t="s">
        <v>217</v>
      </c>
    </row>
    <row r="8" ht="16.5">
      <c r="A8" s="8" t="s">
        <v>6</v>
      </c>
    </row>
    <row r="9" ht="16.5">
      <c r="A9" s="8" t="s">
        <v>7</v>
      </c>
    </row>
    <row r="10" ht="16.5">
      <c r="A10" s="8" t="s">
        <v>8</v>
      </c>
    </row>
    <row r="11" ht="16.5">
      <c r="A11" s="8" t="s">
        <v>9</v>
      </c>
    </row>
    <row r="12" ht="16.5">
      <c r="A12" s="8" t="s">
        <v>10</v>
      </c>
    </row>
    <row r="13" ht="16.5">
      <c r="A13" s="9" t="s">
        <v>11</v>
      </c>
    </row>
    <row r="14" ht="16.5">
      <c r="A14" s="7" t="s">
        <v>12</v>
      </c>
    </row>
    <row r="15" ht="16.5">
      <c r="A15" s="8" t="s">
        <v>13</v>
      </c>
    </row>
    <row r="16" ht="16.5">
      <c r="A16" s="8" t="s">
        <v>14</v>
      </c>
    </row>
    <row r="17" ht="16.5">
      <c r="A17" s="8" t="s">
        <v>25</v>
      </c>
    </row>
    <row r="18" ht="16.5">
      <c r="A18" s="8" t="s">
        <v>26</v>
      </c>
    </row>
    <row r="19" ht="16.5">
      <c r="A19" s="8" t="s">
        <v>15</v>
      </c>
    </row>
    <row r="20" ht="16.5">
      <c r="A20" s="8" t="s">
        <v>16</v>
      </c>
    </row>
    <row r="21" ht="16.5">
      <c r="A21" s="8" t="s">
        <v>218</v>
      </c>
    </row>
    <row r="22" ht="16.5">
      <c r="A22" s="8" t="s">
        <v>17</v>
      </c>
    </row>
    <row r="23" ht="16.5">
      <c r="A23" s="8" t="s">
        <v>22</v>
      </c>
    </row>
    <row r="24" ht="16.5">
      <c r="A24" s="11" t="s">
        <v>216</v>
      </c>
    </row>
    <row r="25" ht="16.5">
      <c r="A25" s="8" t="s">
        <v>18</v>
      </c>
    </row>
    <row r="26" ht="16.5">
      <c r="A26" s="8" t="s">
        <v>19</v>
      </c>
    </row>
    <row r="27" ht="16.5">
      <c r="A27" s="8"/>
    </row>
    <row r="28" ht="16.5">
      <c r="A28" s="8" t="s">
        <v>27</v>
      </c>
    </row>
    <row r="29" ht="16.5">
      <c r="A29" s="8" t="s">
        <v>20</v>
      </c>
    </row>
    <row r="30" ht="16.5">
      <c r="A30" s="8" t="s">
        <v>23</v>
      </c>
    </row>
    <row r="31" ht="16.5">
      <c r="A31" s="8" t="s">
        <v>24</v>
      </c>
    </row>
    <row r="32" ht="17.25" thickBot="1">
      <c r="A32" s="12" t="s">
        <v>28</v>
      </c>
    </row>
    <row r="33" ht="16.5">
      <c r="A33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21" sqref="B21"/>
    </sheetView>
  </sheetViews>
  <sheetFormatPr defaultColWidth="10.00390625" defaultRowHeight="15.75"/>
  <cols>
    <col min="1" max="1" width="16.125" style="37" customWidth="1"/>
    <col min="2" max="2" width="28.50390625" style="37" bestFit="1" customWidth="1"/>
    <col min="3" max="3" width="16.25390625" style="37" customWidth="1"/>
    <col min="4" max="4" width="17.375" style="37" customWidth="1"/>
    <col min="5" max="5" width="14.00390625" style="37" customWidth="1"/>
    <col min="6" max="6" width="11.75390625" style="38" customWidth="1"/>
    <col min="7" max="7" width="14.00390625" style="37" bestFit="1" customWidth="1"/>
    <col min="8" max="16384" width="10.00390625" style="37" customWidth="1"/>
  </cols>
  <sheetData>
    <row r="1" spans="1:6" ht="25.5">
      <c r="A1" s="224" t="s">
        <v>44</v>
      </c>
      <c r="B1" s="224"/>
      <c r="C1" s="224"/>
      <c r="D1" s="224"/>
      <c r="E1" s="224"/>
      <c r="F1" s="224"/>
    </row>
    <row r="2" spans="1:6" ht="19.5">
      <c r="A2" s="225" t="s">
        <v>45</v>
      </c>
      <c r="B2" s="225"/>
      <c r="C2" s="225"/>
      <c r="D2" s="225"/>
      <c r="E2" s="225"/>
      <c r="F2" s="225"/>
    </row>
    <row r="3" spans="1:6" ht="16.5">
      <c r="A3" s="226" t="s">
        <v>46</v>
      </c>
      <c r="B3" s="226"/>
      <c r="C3" s="226"/>
      <c r="D3" s="226"/>
      <c r="E3" s="226"/>
      <c r="F3" s="226"/>
    </row>
    <row r="5" spans="1:6" ht="24.75" customHeight="1">
      <c r="A5" s="13" t="s">
        <v>47</v>
      </c>
      <c r="B5" s="14" t="s">
        <v>39</v>
      </c>
      <c r="C5" s="13" t="s">
        <v>48</v>
      </c>
      <c r="D5" s="13" t="s">
        <v>40</v>
      </c>
      <c r="E5" s="15" t="s">
        <v>49</v>
      </c>
      <c r="F5" s="16"/>
    </row>
    <row r="6" spans="1:6" ht="24.75" customHeight="1">
      <c r="A6" s="17" t="s">
        <v>29</v>
      </c>
      <c r="B6" s="18"/>
      <c r="C6" s="19" t="s">
        <v>50</v>
      </c>
      <c r="D6" s="19" t="s">
        <v>41</v>
      </c>
      <c r="E6" s="20" t="s">
        <v>42</v>
      </c>
      <c r="F6" s="21" t="s">
        <v>30</v>
      </c>
    </row>
    <row r="7" spans="1:6" ht="24.75" customHeight="1">
      <c r="A7" s="22">
        <f>SUM(A8:A12)</f>
        <v>156140609</v>
      </c>
      <c r="B7" s="23" t="s">
        <v>31</v>
      </c>
      <c r="C7" s="22">
        <f>SUM(C8:C12)</f>
        <v>142223328</v>
      </c>
      <c r="D7" s="22">
        <f>SUM(D8:D12)</f>
        <v>146190000</v>
      </c>
      <c r="E7" s="24">
        <f aca="true" t="shared" si="0" ref="E7:E12">+C7-D7</f>
        <v>-3966672</v>
      </c>
      <c r="F7" s="25">
        <f aca="true" t="shared" si="1" ref="F7:F12">+(E7)/(D7)*100</f>
        <v>-2.713367535399138</v>
      </c>
    </row>
    <row r="8" spans="1:6" ht="24.75" customHeight="1">
      <c r="A8" s="26">
        <v>143949826</v>
      </c>
      <c r="B8" s="23" t="s">
        <v>32</v>
      </c>
      <c r="C8" s="26">
        <v>97000000</v>
      </c>
      <c r="D8" s="26">
        <v>100140000</v>
      </c>
      <c r="E8" s="24">
        <f t="shared" si="0"/>
        <v>-3140000</v>
      </c>
      <c r="F8" s="25">
        <f t="shared" si="1"/>
        <v>-3.1356101457958854</v>
      </c>
    </row>
    <row r="9" spans="1:6" ht="24.75" customHeight="1">
      <c r="A9" s="26"/>
      <c r="B9" s="23" t="s">
        <v>51</v>
      </c>
      <c r="C9" s="26">
        <v>16240000</v>
      </c>
      <c r="D9" s="26">
        <v>16500000</v>
      </c>
      <c r="E9" s="24">
        <f t="shared" si="0"/>
        <v>-260000</v>
      </c>
      <c r="F9" s="25">
        <f t="shared" si="1"/>
        <v>-1.575757575757576</v>
      </c>
    </row>
    <row r="10" spans="1:6" ht="24.75" customHeight="1">
      <c r="A10" s="26">
        <v>4560124</v>
      </c>
      <c r="B10" s="23" t="s">
        <v>219</v>
      </c>
      <c r="C10" s="26">
        <v>4500000</v>
      </c>
      <c r="D10" s="26">
        <v>4200000</v>
      </c>
      <c r="E10" s="24">
        <f t="shared" si="0"/>
        <v>300000</v>
      </c>
      <c r="F10" s="25">
        <f t="shared" si="1"/>
        <v>7.142857142857142</v>
      </c>
    </row>
    <row r="11" spans="1:6" ht="24.75" customHeight="1">
      <c r="A11" s="26">
        <v>1940627</v>
      </c>
      <c r="B11" s="23" t="s">
        <v>33</v>
      </c>
      <c r="C11" s="26">
        <v>1800000</v>
      </c>
      <c r="D11" s="26">
        <v>1850000</v>
      </c>
      <c r="E11" s="27">
        <f t="shared" si="0"/>
        <v>-50000</v>
      </c>
      <c r="F11" s="25">
        <f t="shared" si="1"/>
        <v>-2.7027027027027026</v>
      </c>
    </row>
    <row r="12" spans="1:6" ht="24.75" customHeight="1">
      <c r="A12" s="26">
        <v>5690032</v>
      </c>
      <c r="B12" s="23" t="s">
        <v>34</v>
      </c>
      <c r="C12" s="26">
        <v>22683328</v>
      </c>
      <c r="D12" s="26">
        <v>23500000</v>
      </c>
      <c r="E12" s="27">
        <f t="shared" si="0"/>
        <v>-816672</v>
      </c>
      <c r="F12" s="25">
        <f t="shared" si="1"/>
        <v>-3.4751999999999996</v>
      </c>
    </row>
    <row r="13" spans="1:6" ht="24.75" customHeight="1">
      <c r="A13" s="26"/>
      <c r="B13" s="23"/>
      <c r="C13" s="26"/>
      <c r="D13" s="26"/>
      <c r="E13" s="28"/>
      <c r="F13" s="29"/>
    </row>
    <row r="14" spans="1:7" ht="24.75" customHeight="1">
      <c r="A14" s="22">
        <f>SUM(A15:A20)</f>
        <v>143998541</v>
      </c>
      <c r="B14" s="30" t="s">
        <v>35</v>
      </c>
      <c r="C14" s="22">
        <f>SUM(C15:C20)</f>
        <v>139981328</v>
      </c>
      <c r="D14" s="22">
        <f>SUM(D15:D20)</f>
        <v>178114274</v>
      </c>
      <c r="E14" s="28">
        <f>+C14-D14</f>
        <v>-38132946</v>
      </c>
      <c r="F14" s="25">
        <f aca="true" t="shared" si="2" ref="F14:F20">+(E14)/(D14)*100</f>
        <v>-21.40925886714728</v>
      </c>
      <c r="G14" s="39"/>
    </row>
    <row r="15" spans="1:6" ht="24.75" customHeight="1">
      <c r="A15" s="26">
        <v>1812961</v>
      </c>
      <c r="B15" s="23" t="s">
        <v>36</v>
      </c>
      <c r="C15" s="26">
        <v>1583000</v>
      </c>
      <c r="D15" s="26">
        <v>1616900</v>
      </c>
      <c r="E15" s="28">
        <f aca="true" t="shared" si="3" ref="E15:E20">+C15-D15</f>
        <v>-33900</v>
      </c>
      <c r="F15" s="25">
        <f t="shared" si="2"/>
        <v>-2.0966046137670853</v>
      </c>
    </row>
    <row r="16" spans="1:6" ht="24.75" customHeight="1">
      <c r="A16" s="26">
        <v>34388621</v>
      </c>
      <c r="B16" s="23" t="s">
        <v>37</v>
      </c>
      <c r="C16" s="26">
        <v>28935000</v>
      </c>
      <c r="D16" s="26">
        <v>32140000</v>
      </c>
      <c r="E16" s="28">
        <f t="shared" si="3"/>
        <v>-3205000</v>
      </c>
      <c r="F16" s="25">
        <f t="shared" si="2"/>
        <v>-9.971997510889857</v>
      </c>
    </row>
    <row r="17" spans="1:6" ht="24.75" customHeight="1">
      <c r="A17" s="31">
        <v>100762953</v>
      </c>
      <c r="B17" s="32" t="s">
        <v>52</v>
      </c>
      <c r="C17" s="24">
        <v>94290000</v>
      </c>
      <c r="D17" s="24">
        <v>128607374</v>
      </c>
      <c r="E17" s="28">
        <f t="shared" si="3"/>
        <v>-34317374</v>
      </c>
      <c r="F17" s="25">
        <f t="shared" si="2"/>
        <v>-26.68383074208482</v>
      </c>
    </row>
    <row r="18" spans="1:6" ht="24.75" customHeight="1">
      <c r="A18" s="31"/>
      <c r="B18" s="32" t="s">
        <v>53</v>
      </c>
      <c r="C18" s="24">
        <v>5240000</v>
      </c>
      <c r="D18" s="24">
        <v>5500000</v>
      </c>
      <c r="E18" s="28">
        <f t="shared" si="3"/>
        <v>-260000</v>
      </c>
      <c r="F18" s="25">
        <f t="shared" si="2"/>
        <v>-4.7272727272727275</v>
      </c>
    </row>
    <row r="19" spans="1:6" ht="24.75" customHeight="1">
      <c r="A19" s="31">
        <v>275213</v>
      </c>
      <c r="B19" s="33" t="s">
        <v>38</v>
      </c>
      <c r="C19" s="24">
        <v>3933328</v>
      </c>
      <c r="D19" s="24">
        <v>4250000</v>
      </c>
      <c r="E19" s="27">
        <f>+C19-D19</f>
        <v>-316672</v>
      </c>
      <c r="F19" s="25">
        <f t="shared" si="2"/>
        <v>-7.451105882352942</v>
      </c>
    </row>
    <row r="20" spans="1:6" ht="24.75" customHeight="1">
      <c r="A20" s="31">
        <v>6758793</v>
      </c>
      <c r="B20" s="32" t="s">
        <v>54</v>
      </c>
      <c r="C20" s="24">
        <v>6000000</v>
      </c>
      <c r="D20" s="24">
        <v>6000000</v>
      </c>
      <c r="E20" s="27">
        <f t="shared" si="3"/>
        <v>0</v>
      </c>
      <c r="F20" s="25">
        <f t="shared" si="2"/>
        <v>0</v>
      </c>
    </row>
    <row r="21" spans="1:6" ht="24.75" customHeight="1">
      <c r="A21" s="26"/>
      <c r="B21" s="23"/>
      <c r="C21" s="24"/>
      <c r="D21" s="24"/>
      <c r="E21" s="24"/>
      <c r="F21" s="29"/>
    </row>
    <row r="22" spans="1:6" ht="24.75" customHeight="1">
      <c r="A22" s="26"/>
      <c r="B22" s="23"/>
      <c r="C22" s="24"/>
      <c r="D22" s="24"/>
      <c r="E22" s="24"/>
      <c r="F22" s="29"/>
    </row>
    <row r="23" spans="1:6" ht="24.75" customHeight="1">
      <c r="A23" s="26"/>
      <c r="B23" s="24"/>
      <c r="C23" s="24"/>
      <c r="D23" s="24"/>
      <c r="E23" s="24"/>
      <c r="F23" s="29"/>
    </row>
    <row r="24" spans="1:6" ht="24.75" customHeight="1">
      <c r="A24" s="26"/>
      <c r="B24" s="24"/>
      <c r="C24" s="24"/>
      <c r="D24" s="24"/>
      <c r="E24" s="24"/>
      <c r="F24" s="29"/>
    </row>
    <row r="25" spans="1:6" ht="24.75" customHeight="1">
      <c r="A25" s="26"/>
      <c r="B25" s="24"/>
      <c r="C25" s="24"/>
      <c r="D25" s="24"/>
      <c r="E25" s="24"/>
      <c r="F25" s="29"/>
    </row>
    <row r="26" spans="1:6" ht="24.75" customHeight="1">
      <c r="A26" s="26"/>
      <c r="B26" s="24"/>
      <c r="C26" s="24"/>
      <c r="D26" s="24"/>
      <c r="E26" s="24"/>
      <c r="F26" s="29"/>
    </row>
    <row r="27" spans="1:6" ht="24.75" customHeight="1">
      <c r="A27" s="26"/>
      <c r="B27" s="24"/>
      <c r="C27" s="24"/>
      <c r="D27" s="24"/>
      <c r="E27" s="24"/>
      <c r="F27" s="29"/>
    </row>
    <row r="28" spans="1:6" ht="24.75" customHeight="1">
      <c r="A28" s="34">
        <f>+A7-A14</f>
        <v>12142068</v>
      </c>
      <c r="B28" s="35" t="s">
        <v>55</v>
      </c>
      <c r="C28" s="34">
        <f>+C7-C14</f>
        <v>2242000</v>
      </c>
      <c r="D28" s="34">
        <f>+D7-D14</f>
        <v>-31924274</v>
      </c>
      <c r="E28" s="34"/>
      <c r="F28" s="36"/>
    </row>
    <row r="31" ht="19.5">
      <c r="C31" s="40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4">
      <selection activeCell="G22" sqref="G22"/>
    </sheetView>
  </sheetViews>
  <sheetFormatPr defaultColWidth="9.00390625" defaultRowHeight="15.75"/>
  <cols>
    <col min="1" max="1" width="15.125" style="41" bestFit="1" customWidth="1"/>
    <col min="2" max="2" width="6.125" style="41" customWidth="1"/>
    <col min="3" max="3" width="33.875" style="41" bestFit="1" customWidth="1"/>
    <col min="4" max="5" width="14.00390625" style="41" customWidth="1"/>
    <col min="6" max="6" width="14.625" style="41" customWidth="1"/>
    <col min="7" max="7" width="11.50390625" style="41" customWidth="1"/>
    <col min="8" max="8" width="74.50390625" style="41" customWidth="1"/>
    <col min="9" max="16384" width="8.875" style="41" customWidth="1"/>
  </cols>
  <sheetData>
    <row r="1" spans="1:8" ht="25.5">
      <c r="A1" s="227" t="s">
        <v>56</v>
      </c>
      <c r="B1" s="227"/>
      <c r="C1" s="227"/>
      <c r="D1" s="227"/>
      <c r="E1" s="227"/>
      <c r="F1" s="227"/>
      <c r="G1" s="227"/>
      <c r="H1" s="227"/>
    </row>
    <row r="2" spans="1:8" ht="21">
      <c r="A2" s="228" t="s">
        <v>57</v>
      </c>
      <c r="B2" s="228"/>
      <c r="C2" s="228"/>
      <c r="D2" s="228"/>
      <c r="E2" s="228"/>
      <c r="F2" s="228"/>
      <c r="G2" s="228"/>
      <c r="H2" s="228"/>
    </row>
    <row r="3" spans="1:8" ht="19.5">
      <c r="A3" s="229" t="s">
        <v>58</v>
      </c>
      <c r="B3" s="230"/>
      <c r="C3" s="230"/>
      <c r="D3" s="230"/>
      <c r="E3" s="230"/>
      <c r="F3" s="230"/>
      <c r="G3" s="230"/>
      <c r="H3" s="230"/>
    </row>
    <row r="4" spans="1:8" s="43" customFormat="1" ht="17.25" thickBot="1">
      <c r="A4" s="42"/>
      <c r="B4" s="42"/>
      <c r="C4" s="42"/>
      <c r="D4" s="42"/>
      <c r="E4" s="42"/>
      <c r="F4" s="42"/>
      <c r="G4" s="42"/>
      <c r="H4" s="42"/>
    </row>
    <row r="5" spans="1:8" ht="19.5" customHeight="1">
      <c r="A5" s="44" t="s">
        <v>59</v>
      </c>
      <c r="B5" s="45" t="s">
        <v>60</v>
      </c>
      <c r="C5" s="46"/>
      <c r="D5" s="47" t="s">
        <v>61</v>
      </c>
      <c r="E5" s="47" t="s">
        <v>62</v>
      </c>
      <c r="F5" s="48" t="s">
        <v>63</v>
      </c>
      <c r="G5" s="49"/>
      <c r="H5" s="231" t="s">
        <v>64</v>
      </c>
    </row>
    <row r="6" spans="1:8" ht="19.5" customHeight="1">
      <c r="A6" s="50" t="s">
        <v>65</v>
      </c>
      <c r="B6" s="51" t="s">
        <v>66</v>
      </c>
      <c r="C6" s="52" t="s">
        <v>67</v>
      </c>
      <c r="D6" s="52" t="s">
        <v>43</v>
      </c>
      <c r="E6" s="52" t="s">
        <v>68</v>
      </c>
      <c r="F6" s="52" t="s">
        <v>69</v>
      </c>
      <c r="G6" s="51" t="s">
        <v>30</v>
      </c>
      <c r="H6" s="232"/>
    </row>
    <row r="7" spans="1:8" ht="19.5" customHeight="1">
      <c r="A7" s="53">
        <f>SUM(A8:A23)</f>
        <v>143949826</v>
      </c>
      <c r="B7" s="54"/>
      <c r="C7" s="55" t="s">
        <v>32</v>
      </c>
      <c r="D7" s="56">
        <f>SUM(D8:D21)</f>
        <v>97000000</v>
      </c>
      <c r="E7" s="56">
        <f>SUM(E8:E21)</f>
        <v>100140000</v>
      </c>
      <c r="F7" s="222">
        <f>+(D7)-(E7)</f>
        <v>-3140000</v>
      </c>
      <c r="G7" s="58">
        <f>+(F7)/(E7)*100</f>
        <v>-3.1356101457958854</v>
      </c>
      <c r="H7" s="59"/>
    </row>
    <row r="8" spans="1:8" ht="19.5" customHeight="1">
      <c r="A8" s="60">
        <v>100283020</v>
      </c>
      <c r="B8" s="54"/>
      <c r="C8" s="61" t="s">
        <v>70</v>
      </c>
      <c r="D8" s="57">
        <v>84000000</v>
      </c>
      <c r="E8" s="57">
        <v>86000000</v>
      </c>
      <c r="F8" s="222">
        <f>+(D8)-(E8)</f>
        <v>-2000000</v>
      </c>
      <c r="G8" s="58">
        <f>+(F8)/(E8)*100</f>
        <v>-2.3255813953488373</v>
      </c>
      <c r="H8" s="62" t="s">
        <v>71</v>
      </c>
    </row>
    <row r="9" spans="1:8" ht="19.5" customHeight="1">
      <c r="A9" s="60"/>
      <c r="B9" s="54"/>
      <c r="C9" s="61"/>
      <c r="D9" s="57"/>
      <c r="E9" s="57"/>
      <c r="F9" s="57"/>
      <c r="G9" s="58"/>
      <c r="H9" s="62" t="s">
        <v>72</v>
      </c>
    </row>
    <row r="10" spans="1:8" ht="19.5" customHeight="1">
      <c r="A10" s="60"/>
      <c r="B10" s="54"/>
      <c r="C10" s="61"/>
      <c r="D10" s="57"/>
      <c r="E10" s="57"/>
      <c r="F10" s="57"/>
      <c r="G10" s="58"/>
      <c r="H10" s="63" t="s">
        <v>73</v>
      </c>
    </row>
    <row r="11" spans="1:8" ht="19.5" customHeight="1">
      <c r="A11" s="60"/>
      <c r="B11" s="54"/>
      <c r="C11" s="61"/>
      <c r="D11" s="57"/>
      <c r="E11" s="57"/>
      <c r="F11" s="57"/>
      <c r="G11" s="58"/>
      <c r="H11" s="64" t="s">
        <v>74</v>
      </c>
    </row>
    <row r="12" spans="1:8" ht="19.5" customHeight="1">
      <c r="A12" s="53"/>
      <c r="B12" s="54"/>
      <c r="C12" s="65"/>
      <c r="D12" s="66"/>
      <c r="E12" s="66"/>
      <c r="F12" s="57"/>
      <c r="G12" s="58"/>
      <c r="H12" s="64"/>
    </row>
    <row r="13" spans="1:8" ht="19.5" customHeight="1">
      <c r="A13" s="60"/>
      <c r="B13" s="54"/>
      <c r="C13" s="65"/>
      <c r="D13" s="67"/>
      <c r="E13" s="67"/>
      <c r="F13" s="57"/>
      <c r="G13" s="58"/>
      <c r="H13" s="68" t="s">
        <v>75</v>
      </c>
    </row>
    <row r="14" spans="1:8" ht="19.5" customHeight="1">
      <c r="A14" s="60">
        <v>15662624</v>
      </c>
      <c r="B14" s="54"/>
      <c r="C14" s="61" t="s">
        <v>76</v>
      </c>
      <c r="D14" s="57">
        <v>13000000</v>
      </c>
      <c r="E14" s="57">
        <v>14140000</v>
      </c>
      <c r="F14" s="222">
        <f>+(D14)-(E14)</f>
        <v>-1140000</v>
      </c>
      <c r="G14" s="58">
        <f>+(F14)/(E14)*100</f>
        <v>-8.062234794908061</v>
      </c>
      <c r="H14" s="69"/>
    </row>
    <row r="15" spans="1:8" ht="19.5" customHeight="1">
      <c r="A15" s="70"/>
      <c r="B15" s="54"/>
      <c r="C15" s="65"/>
      <c r="D15" s="66"/>
      <c r="E15" s="66"/>
      <c r="F15" s="57"/>
      <c r="G15" s="58"/>
      <c r="H15" s="62" t="s">
        <v>77</v>
      </c>
    </row>
    <row r="16" spans="1:8" ht="19.5" customHeight="1">
      <c r="A16" s="70"/>
      <c r="B16" s="54"/>
      <c r="C16" s="65"/>
      <c r="D16" s="67"/>
      <c r="E16" s="67"/>
      <c r="F16" s="57"/>
      <c r="G16" s="58"/>
      <c r="H16" s="62" t="s">
        <v>78</v>
      </c>
    </row>
    <row r="17" spans="1:8" ht="19.5" customHeight="1">
      <c r="A17" s="60"/>
      <c r="B17" s="54"/>
      <c r="C17" s="65"/>
      <c r="D17" s="66"/>
      <c r="E17" s="66"/>
      <c r="F17" s="57"/>
      <c r="G17" s="58"/>
      <c r="H17" s="62" t="s">
        <v>79</v>
      </c>
    </row>
    <row r="18" spans="1:8" ht="19.5" customHeight="1">
      <c r="A18" s="60"/>
      <c r="B18" s="54"/>
      <c r="C18" s="55"/>
      <c r="D18" s="56"/>
      <c r="E18" s="56"/>
      <c r="F18" s="57"/>
      <c r="G18" s="58"/>
      <c r="H18" s="62" t="s">
        <v>80</v>
      </c>
    </row>
    <row r="19" spans="1:8" ht="19.5" customHeight="1">
      <c r="A19" s="60"/>
      <c r="B19" s="54"/>
      <c r="C19" s="71"/>
      <c r="D19" s="57"/>
      <c r="E19" s="72"/>
      <c r="F19" s="57"/>
      <c r="G19" s="58"/>
      <c r="H19" s="73" t="s">
        <v>81</v>
      </c>
    </row>
    <row r="20" spans="1:8" ht="19.5" customHeight="1">
      <c r="A20" s="60"/>
      <c r="B20" s="54"/>
      <c r="C20" s="71"/>
      <c r="D20" s="57"/>
      <c r="E20" s="72"/>
      <c r="F20" s="57"/>
      <c r="G20" s="58"/>
      <c r="H20" s="73"/>
    </row>
    <row r="21" spans="1:8" ht="19.5" customHeight="1">
      <c r="A21" s="60">
        <v>28004182</v>
      </c>
      <c r="B21" s="54"/>
      <c r="C21" s="71" t="s">
        <v>82</v>
      </c>
      <c r="D21" s="57">
        <v>0</v>
      </c>
      <c r="E21" s="72">
        <v>0</v>
      </c>
      <c r="F21" s="57">
        <f>+(D21)-(E21)</f>
        <v>0</v>
      </c>
      <c r="G21" s="74">
        <v>0</v>
      </c>
      <c r="H21" s="75"/>
    </row>
    <row r="22" spans="1:8" ht="19.5" customHeight="1">
      <c r="A22" s="60"/>
      <c r="B22" s="54"/>
      <c r="C22" s="71"/>
      <c r="D22" s="57"/>
      <c r="E22" s="72"/>
      <c r="F22" s="57"/>
      <c r="G22" s="58"/>
      <c r="H22" s="75"/>
    </row>
    <row r="23" spans="1:8" ht="19.5" customHeight="1">
      <c r="A23" s="60"/>
      <c r="B23" s="54"/>
      <c r="C23" s="76" t="s">
        <v>83</v>
      </c>
      <c r="D23" s="57">
        <v>16240000</v>
      </c>
      <c r="E23" s="72">
        <v>16500000</v>
      </c>
      <c r="F23" s="222">
        <f>+(D23)-(E23)</f>
        <v>-260000</v>
      </c>
      <c r="G23" s="58">
        <f>+(F23)/(E23)*100</f>
        <v>-1.575757575757576</v>
      </c>
      <c r="H23" s="77"/>
    </row>
    <row r="24" spans="1:8" ht="19.5" customHeight="1">
      <c r="A24" s="60"/>
      <c r="B24" s="54"/>
      <c r="C24" s="78"/>
      <c r="D24" s="57"/>
      <c r="E24" s="72"/>
      <c r="F24" s="57"/>
      <c r="G24" s="58"/>
      <c r="H24" s="68"/>
    </row>
    <row r="25" spans="1:8" ht="19.5" customHeight="1">
      <c r="A25" s="53">
        <f>+A26</f>
        <v>4560124</v>
      </c>
      <c r="B25" s="66">
        <f>+B26</f>
        <v>0</v>
      </c>
      <c r="C25" s="65" t="s">
        <v>84</v>
      </c>
      <c r="D25" s="66">
        <f>+D26</f>
        <v>4500000</v>
      </c>
      <c r="E25" s="66">
        <v>4200000</v>
      </c>
      <c r="F25" s="57">
        <f aca="true" t="shared" si="0" ref="F25:F30">+(D25)-(E25)</f>
        <v>300000</v>
      </c>
      <c r="G25" s="58">
        <f aca="true" t="shared" si="1" ref="G25:G30">+(F25)/(E25)*100</f>
        <v>7.142857142857142</v>
      </c>
      <c r="H25" s="75"/>
    </row>
    <row r="26" spans="1:9" ht="19.5" customHeight="1">
      <c r="A26" s="60">
        <v>4560124</v>
      </c>
      <c r="B26" s="54"/>
      <c r="C26" s="65" t="s">
        <v>85</v>
      </c>
      <c r="D26" s="67">
        <v>4500000</v>
      </c>
      <c r="E26" s="67">
        <v>4200000</v>
      </c>
      <c r="F26" s="57">
        <f t="shared" si="0"/>
        <v>300000</v>
      </c>
      <c r="G26" s="58">
        <f t="shared" si="1"/>
        <v>7.142857142857142</v>
      </c>
      <c r="H26" s="75"/>
      <c r="I26" s="79"/>
    </row>
    <row r="27" spans="1:8" ht="19.5" customHeight="1">
      <c r="A27" s="53">
        <f>+A28</f>
        <v>1940627</v>
      </c>
      <c r="B27" s="54"/>
      <c r="C27" s="65" t="s">
        <v>33</v>
      </c>
      <c r="D27" s="66">
        <f>+D28</f>
        <v>1800000</v>
      </c>
      <c r="E27" s="66">
        <f>+E28</f>
        <v>1850000</v>
      </c>
      <c r="F27" s="222">
        <f t="shared" si="0"/>
        <v>-50000</v>
      </c>
      <c r="G27" s="58">
        <f t="shared" si="1"/>
        <v>-2.7027027027027026</v>
      </c>
      <c r="H27" s="59"/>
    </row>
    <row r="28" spans="1:8" ht="19.5" customHeight="1">
      <c r="A28" s="60">
        <v>1940627</v>
      </c>
      <c r="B28" s="54"/>
      <c r="C28" s="61" t="s">
        <v>86</v>
      </c>
      <c r="D28" s="57">
        <v>1800000</v>
      </c>
      <c r="E28" s="72">
        <v>1850000</v>
      </c>
      <c r="F28" s="222">
        <f t="shared" si="0"/>
        <v>-50000</v>
      </c>
      <c r="G28" s="58">
        <f t="shared" si="1"/>
        <v>-2.7027027027027026</v>
      </c>
      <c r="H28" s="80"/>
    </row>
    <row r="29" spans="1:8" ht="19.5" customHeight="1">
      <c r="A29" s="60">
        <v>5690032</v>
      </c>
      <c r="B29" s="54"/>
      <c r="C29" s="61" t="s">
        <v>87</v>
      </c>
      <c r="D29" s="57">
        <f>SUM(D30:D31)</f>
        <v>22683328</v>
      </c>
      <c r="E29" s="57">
        <f>SUM(E30:E31)</f>
        <v>23500000</v>
      </c>
      <c r="F29" s="222">
        <f t="shared" si="0"/>
        <v>-816672</v>
      </c>
      <c r="G29" s="58">
        <f t="shared" si="1"/>
        <v>-3.4751999999999996</v>
      </c>
      <c r="H29" s="81"/>
    </row>
    <row r="30" spans="1:8" ht="19.5" customHeight="1">
      <c r="A30" s="60"/>
      <c r="B30" s="54"/>
      <c r="C30" s="61" t="s">
        <v>88</v>
      </c>
      <c r="D30" s="57">
        <v>5500000</v>
      </c>
      <c r="E30" s="72">
        <v>5500000</v>
      </c>
      <c r="F30" s="57">
        <f t="shared" si="0"/>
        <v>0</v>
      </c>
      <c r="G30" s="58">
        <f t="shared" si="1"/>
        <v>0</v>
      </c>
      <c r="H30" s="81"/>
    </row>
    <row r="31" spans="1:8" ht="19.5" customHeight="1">
      <c r="A31" s="60"/>
      <c r="B31" s="54"/>
      <c r="C31" s="61" t="s">
        <v>89</v>
      </c>
      <c r="D31" s="57">
        <v>17183328</v>
      </c>
      <c r="E31" s="72">
        <v>18000000</v>
      </c>
      <c r="F31" s="222">
        <f>+(D31)-(E31)</f>
        <v>-816672</v>
      </c>
      <c r="G31" s="58">
        <f>+(F31)/(E31)*100</f>
        <v>-4.537066666666666</v>
      </c>
      <c r="H31" s="81"/>
    </row>
    <row r="32" spans="1:8" ht="19.5" customHeight="1" thickBot="1">
      <c r="A32" s="82">
        <f>SUM(A7,A25,A27,A29)</f>
        <v>156140609</v>
      </c>
      <c r="B32" s="83"/>
      <c r="C32" s="83"/>
      <c r="D32" s="84">
        <f>SUM(D7,D23,D25,D27,D29)</f>
        <v>142223328</v>
      </c>
      <c r="E32" s="84">
        <f>SUM(E7,E23,E25,E27,E29)</f>
        <v>146190000</v>
      </c>
      <c r="F32" s="84"/>
      <c r="G32" s="85"/>
      <c r="H32" s="86"/>
    </row>
    <row r="33" spans="1:8" ht="16.5">
      <c r="A33" s="87"/>
      <c r="B33" s="87"/>
      <c r="C33" s="87"/>
      <c r="D33" s="87"/>
      <c r="E33" s="87"/>
      <c r="F33" s="87"/>
      <c r="G33" s="88"/>
      <c r="H33" s="89"/>
    </row>
  </sheetData>
  <sheetProtection/>
  <mergeCells count="4">
    <mergeCell ref="A1:H1"/>
    <mergeCell ref="A2:H2"/>
    <mergeCell ref="A3:H3"/>
    <mergeCell ref="H5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23" sqref="G23"/>
    </sheetView>
  </sheetViews>
  <sheetFormatPr defaultColWidth="10.00390625" defaultRowHeight="15.75"/>
  <cols>
    <col min="1" max="1" width="13.50390625" style="37" customWidth="1"/>
    <col min="2" max="2" width="5.50390625" style="37" customWidth="1"/>
    <col min="3" max="3" width="33.50390625" style="37" bestFit="1" customWidth="1"/>
    <col min="4" max="5" width="13.50390625" style="37" customWidth="1"/>
    <col min="6" max="6" width="14.00390625" style="37" customWidth="1"/>
    <col min="7" max="7" width="11.875" style="37" customWidth="1"/>
    <col min="8" max="8" width="10.00390625" style="37" customWidth="1"/>
    <col min="9" max="9" width="4.00390625" style="37" customWidth="1"/>
    <col min="10" max="16384" width="10.00390625" style="37" customWidth="1"/>
  </cols>
  <sheetData>
    <row r="1" spans="1:8" ht="25.5">
      <c r="A1" s="224" t="s">
        <v>90</v>
      </c>
      <c r="B1" s="224"/>
      <c r="C1" s="224"/>
      <c r="D1" s="224"/>
      <c r="E1" s="224"/>
      <c r="F1" s="224"/>
      <c r="G1" s="224"/>
      <c r="H1" s="224"/>
    </row>
    <row r="2" spans="1:8" ht="19.5">
      <c r="A2" s="225" t="s">
        <v>91</v>
      </c>
      <c r="B2" s="225"/>
      <c r="C2" s="225"/>
      <c r="D2" s="225"/>
      <c r="E2" s="225"/>
      <c r="F2" s="225"/>
      <c r="G2" s="225"/>
      <c r="H2" s="225"/>
    </row>
    <row r="3" spans="1:8" ht="19.5">
      <c r="A3" s="225" t="s">
        <v>92</v>
      </c>
      <c r="B3" s="226"/>
      <c r="C3" s="226"/>
      <c r="D3" s="226"/>
      <c r="E3" s="226"/>
      <c r="F3" s="226"/>
      <c r="G3" s="226"/>
      <c r="H3" s="226"/>
    </row>
    <row r="4" ht="17.25" thickBot="1"/>
    <row r="5" spans="1:8" ht="24.75" customHeight="1">
      <c r="A5" s="90" t="s">
        <v>59</v>
      </c>
      <c r="B5" s="91" t="s">
        <v>93</v>
      </c>
      <c r="C5" s="92" t="s">
        <v>94</v>
      </c>
      <c r="D5" s="93" t="s">
        <v>61</v>
      </c>
      <c r="E5" s="93" t="s">
        <v>95</v>
      </c>
      <c r="F5" s="48" t="s">
        <v>96</v>
      </c>
      <c r="G5" s="94"/>
      <c r="H5" s="95" t="s">
        <v>97</v>
      </c>
    </row>
    <row r="6" spans="1:8" ht="24.75" customHeight="1">
      <c r="A6" s="96" t="s">
        <v>65</v>
      </c>
      <c r="B6" s="97" t="s">
        <v>66</v>
      </c>
      <c r="C6" s="20" t="s">
        <v>98</v>
      </c>
      <c r="D6" s="19" t="s">
        <v>43</v>
      </c>
      <c r="E6" s="19" t="s">
        <v>68</v>
      </c>
      <c r="F6" s="20" t="s">
        <v>99</v>
      </c>
      <c r="G6" s="20" t="s">
        <v>30</v>
      </c>
      <c r="H6" s="98"/>
    </row>
    <row r="7" spans="1:8" ht="24.75" customHeight="1">
      <c r="A7" s="99">
        <f>SUM(A8:A9)</f>
        <v>1812961</v>
      </c>
      <c r="B7" s="23"/>
      <c r="C7" s="30" t="s">
        <v>36</v>
      </c>
      <c r="D7" s="100">
        <f>SUM(D8:D9)</f>
        <v>1583000</v>
      </c>
      <c r="E7" s="100">
        <f>SUM(E8:E9)</f>
        <v>1616900</v>
      </c>
      <c r="F7" s="223">
        <f>+D7-E7</f>
        <v>-33900</v>
      </c>
      <c r="G7" s="29">
        <f aca="true" t="shared" si="0" ref="G7:G25">+F7/E7*100</f>
        <v>-2.0966046137670853</v>
      </c>
      <c r="H7" s="68"/>
    </row>
    <row r="8" spans="1:8" ht="24.75" customHeight="1">
      <c r="A8" s="102">
        <v>258180</v>
      </c>
      <c r="B8" s="23"/>
      <c r="C8" s="30" t="s">
        <v>100</v>
      </c>
      <c r="D8" s="24">
        <v>250000</v>
      </c>
      <c r="E8" s="24">
        <v>250000</v>
      </c>
      <c r="F8" s="223">
        <f>+D8-E8</f>
        <v>0</v>
      </c>
      <c r="G8" s="223">
        <f t="shared" si="0"/>
        <v>0</v>
      </c>
      <c r="H8" s="68"/>
    </row>
    <row r="9" spans="1:8" ht="24.75" customHeight="1">
      <c r="A9" s="102">
        <v>1554781</v>
      </c>
      <c r="B9" s="23"/>
      <c r="C9" s="23" t="s">
        <v>101</v>
      </c>
      <c r="D9" s="24">
        <v>1333000</v>
      </c>
      <c r="E9" s="24">
        <v>1366900</v>
      </c>
      <c r="F9" s="223">
        <f>+D9-E9</f>
        <v>-33900</v>
      </c>
      <c r="G9" s="29">
        <f t="shared" si="0"/>
        <v>-2.480064379252323</v>
      </c>
      <c r="H9" s="68"/>
    </row>
    <row r="10" spans="1:8" ht="24.75" customHeight="1">
      <c r="A10" s="102">
        <f>SUM(A11:A14)</f>
        <v>34388621</v>
      </c>
      <c r="B10" s="23"/>
      <c r="C10" s="23" t="s">
        <v>37</v>
      </c>
      <c r="D10" s="24">
        <f>SUM(D11:D14)</f>
        <v>28935000</v>
      </c>
      <c r="E10" s="24">
        <f>SUM(E11:E14)</f>
        <v>32140000</v>
      </c>
      <c r="F10" s="223">
        <f>+D10-E10</f>
        <v>-3205000</v>
      </c>
      <c r="G10" s="29">
        <f t="shared" si="0"/>
        <v>-9.971997510889857</v>
      </c>
      <c r="H10" s="68"/>
    </row>
    <row r="11" spans="1:8" ht="24.75" customHeight="1">
      <c r="A11" s="102">
        <v>14629967</v>
      </c>
      <c r="B11" s="23"/>
      <c r="C11" s="103" t="s">
        <v>102</v>
      </c>
      <c r="D11" s="24">
        <v>13900000</v>
      </c>
      <c r="E11" s="24">
        <v>14500000</v>
      </c>
      <c r="F11" s="223">
        <f aca="true" t="shared" si="1" ref="F11:F25">+D11-E11</f>
        <v>-600000</v>
      </c>
      <c r="G11" s="29">
        <f t="shared" si="0"/>
        <v>-4.137931034482759</v>
      </c>
      <c r="H11" s="68"/>
    </row>
    <row r="12" spans="1:8" ht="24.75" customHeight="1">
      <c r="A12" s="102">
        <v>13988055</v>
      </c>
      <c r="B12" s="23"/>
      <c r="C12" s="103" t="s">
        <v>100</v>
      </c>
      <c r="D12" s="104">
        <v>11500000</v>
      </c>
      <c r="E12" s="24">
        <v>13500000</v>
      </c>
      <c r="F12" s="223">
        <f t="shared" si="1"/>
        <v>-2000000</v>
      </c>
      <c r="G12" s="29">
        <f t="shared" si="0"/>
        <v>-14.814814814814813</v>
      </c>
      <c r="H12" s="68"/>
    </row>
    <row r="13" spans="1:8" ht="24.75" customHeight="1">
      <c r="A13" s="102">
        <v>4872342</v>
      </c>
      <c r="B13" s="23"/>
      <c r="C13" s="23" t="s">
        <v>103</v>
      </c>
      <c r="D13" s="104">
        <v>2550000</v>
      </c>
      <c r="E13" s="24">
        <v>3150000</v>
      </c>
      <c r="F13" s="223">
        <f t="shared" si="1"/>
        <v>-600000</v>
      </c>
      <c r="G13" s="29">
        <f t="shared" si="0"/>
        <v>-19.047619047619047</v>
      </c>
      <c r="H13" s="68"/>
    </row>
    <row r="14" spans="1:8" ht="24.75" customHeight="1">
      <c r="A14" s="102">
        <v>898257</v>
      </c>
      <c r="B14" s="23"/>
      <c r="C14" s="23" t="s">
        <v>104</v>
      </c>
      <c r="D14" s="104">
        <v>985000</v>
      </c>
      <c r="E14" s="24">
        <v>990000</v>
      </c>
      <c r="F14" s="223">
        <f t="shared" si="1"/>
        <v>-5000</v>
      </c>
      <c r="G14" s="29">
        <f t="shared" si="0"/>
        <v>-0.5050505050505051</v>
      </c>
      <c r="H14" s="68"/>
    </row>
    <row r="15" spans="1:8" ht="24.75" customHeight="1">
      <c r="A15" s="105">
        <f>SUM(A16:A20)</f>
        <v>100762953</v>
      </c>
      <c r="B15" s="23"/>
      <c r="C15" s="103" t="s">
        <v>105</v>
      </c>
      <c r="D15" s="104">
        <f>SUM(D16:D20)</f>
        <v>94290000</v>
      </c>
      <c r="E15" s="104">
        <f>SUM(E16:E20)</f>
        <v>128607374</v>
      </c>
      <c r="F15" s="223">
        <f t="shared" si="1"/>
        <v>-34317374</v>
      </c>
      <c r="G15" s="29">
        <f t="shared" si="0"/>
        <v>-26.68383074208482</v>
      </c>
      <c r="H15" s="68"/>
    </row>
    <row r="16" spans="1:8" ht="24.75" customHeight="1">
      <c r="A16" s="102">
        <v>87439259</v>
      </c>
      <c r="B16" s="23"/>
      <c r="C16" s="23" t="s">
        <v>102</v>
      </c>
      <c r="D16" s="104">
        <v>86000000</v>
      </c>
      <c r="E16" s="24">
        <v>87000000</v>
      </c>
      <c r="F16" s="223">
        <f t="shared" si="1"/>
        <v>-1000000</v>
      </c>
      <c r="G16" s="29">
        <f t="shared" si="0"/>
        <v>-1.1494252873563218</v>
      </c>
      <c r="H16" s="68"/>
    </row>
    <row r="17" spans="1:8" ht="24.75" customHeight="1">
      <c r="A17" s="102">
        <v>5736592</v>
      </c>
      <c r="B17" s="23"/>
      <c r="C17" s="23" t="s">
        <v>100</v>
      </c>
      <c r="D17" s="104">
        <v>3800000</v>
      </c>
      <c r="E17" s="24">
        <v>4700000</v>
      </c>
      <c r="F17" s="223">
        <f t="shared" si="1"/>
        <v>-900000</v>
      </c>
      <c r="G17" s="29">
        <f t="shared" si="0"/>
        <v>-19.148936170212767</v>
      </c>
      <c r="H17" s="68"/>
    </row>
    <row r="18" spans="1:8" ht="24.75" customHeight="1">
      <c r="A18" s="102">
        <v>1487726</v>
      </c>
      <c r="B18" s="23"/>
      <c r="C18" s="23" t="s">
        <v>106</v>
      </c>
      <c r="D18" s="104">
        <v>550000</v>
      </c>
      <c r="E18" s="106">
        <v>560000</v>
      </c>
      <c r="F18" s="223">
        <f t="shared" si="1"/>
        <v>-10000</v>
      </c>
      <c r="G18" s="29">
        <f t="shared" si="0"/>
        <v>-1.7857142857142856</v>
      </c>
      <c r="H18" s="68"/>
    </row>
    <row r="19" spans="1:8" ht="24.75" customHeight="1">
      <c r="A19" s="102">
        <v>1921800</v>
      </c>
      <c r="B19" s="23"/>
      <c r="C19" s="23" t="s">
        <v>107</v>
      </c>
      <c r="D19" s="104"/>
      <c r="E19" s="106">
        <v>32387374</v>
      </c>
      <c r="F19" s="223">
        <f t="shared" si="1"/>
        <v>-32387374</v>
      </c>
      <c r="G19" s="223">
        <f t="shared" si="0"/>
        <v>-100</v>
      </c>
      <c r="H19" s="68"/>
    </row>
    <row r="20" spans="1:8" ht="24.75" customHeight="1">
      <c r="A20" s="102">
        <v>4177576</v>
      </c>
      <c r="B20" s="23"/>
      <c r="C20" s="23" t="s">
        <v>104</v>
      </c>
      <c r="D20" s="104">
        <v>3940000</v>
      </c>
      <c r="E20" s="24">
        <v>3960000</v>
      </c>
      <c r="F20" s="223">
        <f t="shared" si="1"/>
        <v>-20000</v>
      </c>
      <c r="G20" s="29">
        <f t="shared" si="0"/>
        <v>-0.5050505050505051</v>
      </c>
      <c r="H20" s="68"/>
    </row>
    <row r="21" spans="1:8" ht="24.75" customHeight="1">
      <c r="A21" s="102"/>
      <c r="B21" s="23"/>
      <c r="C21" s="23" t="s">
        <v>108</v>
      </c>
      <c r="D21" s="104">
        <v>5240000</v>
      </c>
      <c r="E21" s="24">
        <v>5500000</v>
      </c>
      <c r="F21" s="223">
        <f t="shared" si="1"/>
        <v>-260000</v>
      </c>
      <c r="G21" s="29">
        <f t="shared" si="0"/>
        <v>-4.7272727272727275</v>
      </c>
      <c r="H21" s="68"/>
    </row>
    <row r="22" spans="1:8" ht="24.75" customHeight="1">
      <c r="A22" s="102">
        <v>275213</v>
      </c>
      <c r="B22" s="23"/>
      <c r="C22" s="30" t="s">
        <v>38</v>
      </c>
      <c r="D22" s="24">
        <f>SUM(D23:D24)</f>
        <v>3933328</v>
      </c>
      <c r="E22" s="24">
        <f>SUM(E23:E24)</f>
        <v>4250000</v>
      </c>
      <c r="F22" s="223">
        <f>+D22-E22</f>
        <v>-316672</v>
      </c>
      <c r="G22" s="29">
        <f t="shared" si="0"/>
        <v>-7.451105882352942</v>
      </c>
      <c r="H22" s="68"/>
    </row>
    <row r="23" spans="1:8" ht="24.75" customHeight="1">
      <c r="A23" s="102">
        <v>275213</v>
      </c>
      <c r="B23" s="23"/>
      <c r="C23" s="30" t="s">
        <v>109</v>
      </c>
      <c r="D23" s="24">
        <v>250000</v>
      </c>
      <c r="E23" s="24">
        <v>250000</v>
      </c>
      <c r="F23" s="223">
        <f>+D23-E23</f>
        <v>0</v>
      </c>
      <c r="G23" s="223">
        <f t="shared" si="0"/>
        <v>0</v>
      </c>
      <c r="H23" s="68"/>
    </row>
    <row r="24" spans="1:8" ht="24.75" customHeight="1">
      <c r="A24" s="102"/>
      <c r="B24" s="23"/>
      <c r="C24" s="30" t="s">
        <v>110</v>
      </c>
      <c r="D24" s="24">
        <v>3683328</v>
      </c>
      <c r="E24" s="24">
        <v>4000000</v>
      </c>
      <c r="F24" s="223">
        <f>+D24-E24</f>
        <v>-316672</v>
      </c>
      <c r="G24" s="29">
        <f t="shared" si="0"/>
        <v>-7.9168</v>
      </c>
      <c r="H24" s="68"/>
    </row>
    <row r="25" spans="1:8" ht="24.75" customHeight="1">
      <c r="A25" s="102">
        <v>6758793</v>
      </c>
      <c r="B25" s="23"/>
      <c r="C25" s="103" t="s">
        <v>111</v>
      </c>
      <c r="D25" s="24">
        <v>6000000</v>
      </c>
      <c r="E25" s="24">
        <v>6000000</v>
      </c>
      <c r="F25" s="223">
        <f t="shared" si="1"/>
        <v>0</v>
      </c>
      <c r="G25" s="223">
        <f t="shared" si="0"/>
        <v>0</v>
      </c>
      <c r="H25" s="68"/>
    </row>
    <row r="26" spans="1:8" ht="24.75" customHeight="1">
      <c r="A26" s="102"/>
      <c r="B26" s="23"/>
      <c r="C26" s="23"/>
      <c r="D26" s="24"/>
      <c r="E26" s="24"/>
      <c r="F26" s="223"/>
      <c r="G26" s="101"/>
      <c r="H26" s="68"/>
    </row>
    <row r="27" spans="1:8" ht="24.75" customHeight="1">
      <c r="A27" s="102"/>
      <c r="B27" s="23"/>
      <c r="C27" s="23"/>
      <c r="D27" s="24"/>
      <c r="E27" s="24"/>
      <c r="F27" s="24"/>
      <c r="G27" s="101"/>
      <c r="H27" s="68"/>
    </row>
    <row r="28" spans="1:8" ht="24.75" customHeight="1">
      <c r="A28" s="102"/>
      <c r="B28" s="23"/>
      <c r="C28" s="23"/>
      <c r="D28" s="24"/>
      <c r="E28" s="24"/>
      <c r="F28" s="24"/>
      <c r="G28" s="101"/>
      <c r="H28" s="68"/>
    </row>
    <row r="29" spans="1:8" ht="24.75" customHeight="1">
      <c r="A29" s="102"/>
      <c r="B29" s="23"/>
      <c r="C29" s="23"/>
      <c r="D29" s="24"/>
      <c r="E29" s="24"/>
      <c r="F29" s="24"/>
      <c r="G29" s="101"/>
      <c r="H29" s="68"/>
    </row>
    <row r="30" spans="1:8" ht="24.75" customHeight="1" thickBot="1">
      <c r="A30" s="107">
        <f>SUM(A7,A10,A15,A22,A25)</f>
        <v>143998541</v>
      </c>
      <c r="B30" s="108"/>
      <c r="C30" s="108"/>
      <c r="D30" s="109">
        <f>SUM(D7,D10,D15,D21,D22,D25)</f>
        <v>139981328</v>
      </c>
      <c r="E30" s="109">
        <f>SUM(E7,E10,E15,E21,E22,E25)</f>
        <v>178114274</v>
      </c>
      <c r="F30" s="109"/>
      <c r="G30" s="110"/>
      <c r="H30" s="111"/>
    </row>
    <row r="32" s="112" customFormat="1" ht="19.5"/>
    <row r="33" s="112" customFormat="1" ht="19.5"/>
    <row r="34" s="112" customFormat="1" ht="19.5"/>
    <row r="35" ht="19.5">
      <c r="D35" s="113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H30" sqref="H30"/>
    </sheetView>
  </sheetViews>
  <sheetFormatPr defaultColWidth="9.00390625" defaultRowHeight="15.75"/>
  <cols>
    <col min="1" max="1" width="24.375" style="203" customWidth="1"/>
    <col min="2" max="2" width="13.50390625" style="203" customWidth="1"/>
    <col min="3" max="3" width="12.75390625" style="203" customWidth="1"/>
    <col min="4" max="4" width="11.625" style="203" bestFit="1" customWidth="1"/>
    <col min="5" max="5" width="14.25390625" style="203" customWidth="1"/>
    <col min="6" max="6" width="9.625" style="203" customWidth="1"/>
    <col min="7" max="16384" width="9.00390625" style="203" customWidth="1"/>
  </cols>
  <sheetData>
    <row r="1" spans="1:6" ht="21">
      <c r="A1" s="233" t="s">
        <v>193</v>
      </c>
      <c r="B1" s="233"/>
      <c r="C1" s="233"/>
      <c r="D1" s="233"/>
      <c r="E1" s="233"/>
      <c r="F1" s="233"/>
    </row>
    <row r="2" spans="1:6" ht="19.5">
      <c r="A2" s="234" t="s">
        <v>194</v>
      </c>
      <c r="B2" s="234"/>
      <c r="C2" s="234"/>
      <c r="D2" s="234"/>
      <c r="E2" s="234"/>
      <c r="F2" s="234"/>
    </row>
    <row r="3" spans="1:6" ht="16.5">
      <c r="A3" s="235" t="s">
        <v>215</v>
      </c>
      <c r="B3" s="235"/>
      <c r="C3" s="235"/>
      <c r="D3" s="235"/>
      <c r="E3" s="235"/>
      <c r="F3" s="235"/>
    </row>
    <row r="4" spans="5:6" ht="17.25" thickBot="1">
      <c r="E4" s="236" t="s">
        <v>195</v>
      </c>
      <c r="F4" s="236"/>
    </row>
    <row r="5" spans="1:6" s="206" customFormat="1" ht="25.5" customHeight="1">
      <c r="A5" s="237" t="s">
        <v>196</v>
      </c>
      <c r="B5" s="204" t="s">
        <v>197</v>
      </c>
      <c r="C5" s="204" t="s">
        <v>198</v>
      </c>
      <c r="D5" s="204" t="s">
        <v>198</v>
      </c>
      <c r="E5" s="205" t="s">
        <v>198</v>
      </c>
      <c r="F5" s="239" t="s">
        <v>199</v>
      </c>
    </row>
    <row r="6" spans="1:6" s="206" customFormat="1" ht="25.5" customHeight="1">
      <c r="A6" s="238"/>
      <c r="B6" s="187" t="s">
        <v>200</v>
      </c>
      <c r="C6" s="207" t="s">
        <v>201</v>
      </c>
      <c r="D6" s="207" t="s">
        <v>202</v>
      </c>
      <c r="E6" s="207" t="s">
        <v>203</v>
      </c>
      <c r="F6" s="240"/>
    </row>
    <row r="7" spans="1:6" s="206" customFormat="1" ht="25.5" customHeight="1">
      <c r="A7" s="208" t="s">
        <v>204</v>
      </c>
      <c r="B7" s="209"/>
      <c r="C7" s="210"/>
      <c r="D7" s="210"/>
      <c r="E7" s="210"/>
      <c r="F7" s="211"/>
    </row>
    <row r="8" spans="1:6" ht="27.75" customHeight="1">
      <c r="A8" s="212" t="s">
        <v>205</v>
      </c>
      <c r="B8" s="213">
        <v>32523053</v>
      </c>
      <c r="C8" s="214"/>
      <c r="D8" s="214"/>
      <c r="E8" s="214">
        <f>+B8+C8-D8</f>
        <v>32523053</v>
      </c>
      <c r="F8" s="215"/>
    </row>
    <row r="9" spans="1:6" ht="27.75" customHeight="1">
      <c r="A9" s="212" t="s">
        <v>206</v>
      </c>
      <c r="B9" s="213">
        <v>32559492</v>
      </c>
      <c r="C9" s="214"/>
      <c r="D9" s="214"/>
      <c r="E9" s="214">
        <f>+B9+C9-D9</f>
        <v>32559492</v>
      </c>
      <c r="F9" s="215"/>
    </row>
    <row r="10" spans="1:6" ht="27.75" customHeight="1">
      <c r="A10" s="212" t="s">
        <v>207</v>
      </c>
      <c r="B10" s="213">
        <v>310352373</v>
      </c>
      <c r="C10" s="214">
        <v>200000</v>
      </c>
      <c r="D10" s="214"/>
      <c r="E10" s="214">
        <f>+B10+C10-D10</f>
        <v>310552373</v>
      </c>
      <c r="F10" s="215"/>
    </row>
    <row r="11" spans="1:6" ht="27.75" customHeight="1">
      <c r="A11" s="212" t="s">
        <v>208</v>
      </c>
      <c r="B11" s="213">
        <v>64594427</v>
      </c>
      <c r="C11" s="214"/>
      <c r="D11" s="214"/>
      <c r="E11" s="214">
        <f>+B11+C11-D11</f>
        <v>64594427</v>
      </c>
      <c r="F11" s="215"/>
    </row>
    <row r="12" spans="1:6" ht="27.75" customHeight="1">
      <c r="A12" s="212" t="s">
        <v>209</v>
      </c>
      <c r="B12" s="213">
        <v>64333447</v>
      </c>
      <c r="C12" s="214">
        <v>1009390</v>
      </c>
      <c r="D12" s="214"/>
      <c r="E12" s="214">
        <f>+B12+C12-D12</f>
        <v>65342837</v>
      </c>
      <c r="F12" s="215"/>
    </row>
    <row r="13" spans="1:6" ht="27.75" customHeight="1">
      <c r="A13" s="212" t="s">
        <v>210</v>
      </c>
      <c r="B13" s="213">
        <v>92627097</v>
      </c>
      <c r="C13" s="214">
        <v>2322300</v>
      </c>
      <c r="D13" s="214"/>
      <c r="E13" s="214">
        <f>+B13+C13-D13</f>
        <v>94949397</v>
      </c>
      <c r="F13" s="215"/>
    </row>
    <row r="14" spans="1:6" ht="27.75" customHeight="1">
      <c r="A14" s="212" t="s">
        <v>211</v>
      </c>
      <c r="B14" s="213">
        <v>4512961</v>
      </c>
      <c r="C14" s="214">
        <v>150000</v>
      </c>
      <c r="D14" s="214"/>
      <c r="E14" s="214">
        <f>+B14+C14-D14</f>
        <v>4662961</v>
      </c>
      <c r="F14" s="215"/>
    </row>
    <row r="15" spans="1:6" ht="27.75" customHeight="1">
      <c r="A15" s="212" t="s">
        <v>212</v>
      </c>
      <c r="B15" s="213"/>
      <c r="C15" s="214"/>
      <c r="D15" s="214"/>
      <c r="E15" s="214"/>
      <c r="F15" s="215"/>
    </row>
    <row r="16" spans="1:6" ht="27.75" customHeight="1">
      <c r="A16" s="212" t="s">
        <v>213</v>
      </c>
      <c r="B16" s="216">
        <v>7843871</v>
      </c>
      <c r="C16" s="214">
        <v>1643000</v>
      </c>
      <c r="D16" s="214"/>
      <c r="E16" s="214">
        <f>+B16+C16-D16</f>
        <v>9486871</v>
      </c>
      <c r="F16" s="215"/>
    </row>
    <row r="17" spans="1:6" ht="27.75" customHeight="1">
      <c r="A17" s="217"/>
      <c r="B17" s="214"/>
      <c r="C17" s="214"/>
      <c r="D17" s="214"/>
      <c r="E17" s="214"/>
      <c r="F17" s="215"/>
    </row>
    <row r="18" spans="1:6" ht="27.75" customHeight="1">
      <c r="A18" s="217"/>
      <c r="B18" s="214"/>
      <c r="C18" s="214"/>
      <c r="D18" s="214"/>
      <c r="E18" s="214"/>
      <c r="F18" s="215"/>
    </row>
    <row r="19" spans="1:6" ht="27.75" customHeight="1">
      <c r="A19" s="217"/>
      <c r="B19" s="214"/>
      <c r="C19" s="214"/>
      <c r="D19" s="214"/>
      <c r="E19" s="214"/>
      <c r="F19" s="215"/>
    </row>
    <row r="20" spans="1:6" ht="27.75" customHeight="1">
      <c r="A20" s="217"/>
      <c r="B20" s="214"/>
      <c r="C20" s="214"/>
      <c r="D20" s="214"/>
      <c r="E20" s="214"/>
      <c r="F20" s="215"/>
    </row>
    <row r="21" spans="1:6" ht="27.75" customHeight="1">
      <c r="A21" s="217"/>
      <c r="B21" s="214"/>
      <c r="C21" s="214"/>
      <c r="D21" s="214"/>
      <c r="E21" s="214"/>
      <c r="F21" s="215"/>
    </row>
    <row r="22" spans="1:6" ht="25.5" customHeight="1" thickBot="1">
      <c r="A22" s="218" t="s">
        <v>214</v>
      </c>
      <c r="B22" s="219">
        <f>SUM(B8:B16)</f>
        <v>609346721</v>
      </c>
      <c r="C22" s="219">
        <f>SUM(C8:C16)</f>
        <v>5324690</v>
      </c>
      <c r="D22" s="219">
        <f>SUM(D8:D16)</f>
        <v>0</v>
      </c>
      <c r="E22" s="219">
        <f>SUM(E8:E16)</f>
        <v>614671411</v>
      </c>
      <c r="F22" s="220"/>
    </row>
    <row r="27" ht="19.5">
      <c r="C27" s="221"/>
    </row>
  </sheetData>
  <sheetProtection/>
  <mergeCells count="6">
    <mergeCell ref="A1:F1"/>
    <mergeCell ref="A2:F2"/>
    <mergeCell ref="A3:F3"/>
    <mergeCell ref="E4:F4"/>
    <mergeCell ref="A5:A6"/>
    <mergeCell ref="F5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A2" sqref="A2:F2"/>
    </sheetView>
  </sheetViews>
  <sheetFormatPr defaultColWidth="9.00390625" defaultRowHeight="15.75"/>
  <cols>
    <col min="1" max="1" width="29.625" style="120" customWidth="1"/>
    <col min="2" max="2" width="11.75390625" style="120" customWidth="1"/>
    <col min="3" max="3" width="7.625" style="1" customWidth="1"/>
    <col min="4" max="4" width="9.25390625" style="1" bestFit="1" customWidth="1"/>
    <col min="5" max="5" width="17.375" style="120" customWidth="1"/>
    <col min="6" max="6" width="56.50390625" style="120" customWidth="1"/>
    <col min="7" max="16384" width="9.00390625" style="120" customWidth="1"/>
  </cols>
  <sheetData>
    <row r="1" spans="1:6" s="114" customFormat="1" ht="19.5" customHeight="1">
      <c r="A1" s="242" t="s">
        <v>112</v>
      </c>
      <c r="B1" s="242"/>
      <c r="C1" s="242"/>
      <c r="D1" s="242"/>
      <c r="E1" s="242"/>
      <c r="F1" s="242"/>
    </row>
    <row r="2" spans="1:6" s="114" customFormat="1" ht="19.5" customHeight="1">
      <c r="A2" s="243" t="s">
        <v>113</v>
      </c>
      <c r="B2" s="243"/>
      <c r="C2" s="243"/>
      <c r="D2" s="243"/>
      <c r="E2" s="243"/>
      <c r="F2" s="243"/>
    </row>
    <row r="3" spans="1:6" s="114" customFormat="1" ht="19.5" customHeight="1">
      <c r="A3" s="244" t="s">
        <v>114</v>
      </c>
      <c r="B3" s="244"/>
      <c r="C3" s="244"/>
      <c r="D3" s="244"/>
      <c r="E3" s="244"/>
      <c r="F3" s="244"/>
    </row>
    <row r="4" spans="1:6" s="114" customFormat="1" ht="19.5" customHeight="1" thickBot="1">
      <c r="A4" s="115"/>
      <c r="B4" s="115"/>
      <c r="C4" s="115"/>
      <c r="D4" s="115"/>
      <c r="E4" s="115"/>
      <c r="F4" s="115"/>
    </row>
    <row r="5" spans="1:6" ht="19.5" customHeight="1">
      <c r="A5" s="116" t="s">
        <v>115</v>
      </c>
      <c r="B5" s="117" t="s">
        <v>116</v>
      </c>
      <c r="C5" s="117" t="s">
        <v>117</v>
      </c>
      <c r="D5" s="118" t="s">
        <v>118</v>
      </c>
      <c r="E5" s="118" t="s">
        <v>119</v>
      </c>
      <c r="F5" s="119" t="s">
        <v>120</v>
      </c>
    </row>
    <row r="6" spans="1:6" ht="19.5" customHeight="1">
      <c r="A6" s="121" t="s">
        <v>121</v>
      </c>
      <c r="B6" s="122"/>
      <c r="C6" s="123"/>
      <c r="D6" s="124"/>
      <c r="E6" s="125">
        <f>SUM(E7:E8)</f>
        <v>200000</v>
      </c>
      <c r="F6" s="126"/>
    </row>
    <row r="7" spans="1:6" ht="19.5" customHeight="1">
      <c r="A7" s="127" t="s">
        <v>122</v>
      </c>
      <c r="B7" s="122" t="s">
        <v>123</v>
      </c>
      <c r="C7" s="128">
        <v>1</v>
      </c>
      <c r="D7" s="129">
        <v>50000</v>
      </c>
      <c r="E7" s="130">
        <f>+C7*D7</f>
        <v>50000</v>
      </c>
      <c r="F7" s="131" t="s">
        <v>124</v>
      </c>
    </row>
    <row r="8" spans="1:6" ht="19.5" customHeight="1">
      <c r="A8" s="132" t="s">
        <v>125</v>
      </c>
      <c r="B8" s="122" t="s">
        <v>126</v>
      </c>
      <c r="C8" s="133">
        <v>1</v>
      </c>
      <c r="D8" s="134">
        <v>150000</v>
      </c>
      <c r="E8" s="130">
        <f>+C8*D8</f>
        <v>150000</v>
      </c>
      <c r="F8" s="135"/>
    </row>
    <row r="9" spans="1:6" ht="19.5" customHeight="1">
      <c r="A9" s="136"/>
      <c r="B9" s="122"/>
      <c r="C9" s="137"/>
      <c r="D9" s="138"/>
      <c r="E9" s="130"/>
      <c r="F9" s="139"/>
    </row>
    <row r="10" spans="1:6" ht="19.5" customHeight="1">
      <c r="A10" s="121" t="s">
        <v>127</v>
      </c>
      <c r="B10" s="140"/>
      <c r="C10" s="141"/>
      <c r="D10" s="142"/>
      <c r="E10" s="125">
        <f>SUM(E11:E15)</f>
        <v>1009390</v>
      </c>
      <c r="F10" s="143"/>
    </row>
    <row r="11" spans="1:6" ht="19.5" customHeight="1">
      <c r="A11" s="132" t="s">
        <v>128</v>
      </c>
      <c r="B11" s="140" t="s">
        <v>129</v>
      </c>
      <c r="C11" s="128">
        <v>1</v>
      </c>
      <c r="D11" s="144">
        <v>438600</v>
      </c>
      <c r="E11" s="130">
        <f>+C11*D11</f>
        <v>438600</v>
      </c>
      <c r="F11" s="145" t="s">
        <v>130</v>
      </c>
    </row>
    <row r="12" spans="1:6" ht="19.5" customHeight="1">
      <c r="A12" s="146" t="s">
        <v>131</v>
      </c>
      <c r="B12" s="140" t="s">
        <v>129</v>
      </c>
      <c r="C12" s="147">
        <v>50</v>
      </c>
      <c r="D12" s="144">
        <v>8849</v>
      </c>
      <c r="E12" s="130">
        <f>+C12*D12</f>
        <v>442450</v>
      </c>
      <c r="F12" s="148" t="s">
        <v>132</v>
      </c>
    </row>
    <row r="13" spans="1:6" ht="19.5" customHeight="1">
      <c r="A13" s="149" t="s">
        <v>133</v>
      </c>
      <c r="B13" s="140" t="s">
        <v>129</v>
      </c>
      <c r="C13" s="150">
        <v>2</v>
      </c>
      <c r="D13" s="144">
        <v>7500</v>
      </c>
      <c r="E13" s="130">
        <f>+C13*D13</f>
        <v>15000</v>
      </c>
      <c r="F13" s="151" t="s">
        <v>134</v>
      </c>
    </row>
    <row r="14" spans="1:6" ht="19.5" customHeight="1">
      <c r="A14" s="152" t="s">
        <v>135</v>
      </c>
      <c r="B14" s="140" t="s">
        <v>129</v>
      </c>
      <c r="C14" s="153">
        <v>5</v>
      </c>
      <c r="D14" s="154">
        <v>20000</v>
      </c>
      <c r="E14" s="130">
        <f>+C14*D14</f>
        <v>100000</v>
      </c>
      <c r="F14" s="155" t="s">
        <v>136</v>
      </c>
    </row>
    <row r="15" spans="1:6" ht="19.5" customHeight="1">
      <c r="A15" s="127" t="s">
        <v>137</v>
      </c>
      <c r="B15" s="140" t="s">
        <v>129</v>
      </c>
      <c r="C15" s="128">
        <v>1</v>
      </c>
      <c r="D15" s="156">
        <v>13340</v>
      </c>
      <c r="E15" s="130">
        <f>+C15*D15</f>
        <v>13340</v>
      </c>
      <c r="F15" s="131" t="s">
        <v>138</v>
      </c>
    </row>
    <row r="16" spans="1:6" ht="19.5" customHeight="1">
      <c r="A16" s="121"/>
      <c r="B16" s="140"/>
      <c r="C16" s="141"/>
      <c r="D16" s="142"/>
      <c r="E16" s="125"/>
      <c r="F16" s="143"/>
    </row>
    <row r="17" spans="1:6" ht="19.5" customHeight="1">
      <c r="A17" s="121" t="s">
        <v>139</v>
      </c>
      <c r="B17" s="140"/>
      <c r="C17" s="140"/>
      <c r="D17" s="157"/>
      <c r="E17" s="125">
        <f>SUM(E18:E39)</f>
        <v>2322300</v>
      </c>
      <c r="F17" s="158"/>
    </row>
    <row r="18" spans="1:6" ht="19.5" customHeight="1">
      <c r="A18" s="149" t="s">
        <v>140</v>
      </c>
      <c r="B18" s="122" t="s">
        <v>129</v>
      </c>
      <c r="C18" s="150">
        <v>1</v>
      </c>
      <c r="D18" s="144">
        <v>48000</v>
      </c>
      <c r="E18" s="130">
        <f aca="true" t="shared" si="0" ref="E18:E28">+C18*D18</f>
        <v>48000</v>
      </c>
      <c r="F18" s="159"/>
    </row>
    <row r="19" spans="1:6" ht="19.5" customHeight="1">
      <c r="A19" s="160" t="s">
        <v>141</v>
      </c>
      <c r="B19" s="122" t="s">
        <v>129</v>
      </c>
      <c r="C19" s="150">
        <v>50</v>
      </c>
      <c r="D19" s="144">
        <v>390</v>
      </c>
      <c r="E19" s="130">
        <f t="shared" si="0"/>
        <v>19500</v>
      </c>
      <c r="F19" s="161" t="s">
        <v>142</v>
      </c>
    </row>
    <row r="20" spans="1:6" ht="19.5" customHeight="1">
      <c r="A20" s="127" t="s">
        <v>143</v>
      </c>
      <c r="B20" s="122" t="s">
        <v>129</v>
      </c>
      <c r="C20" s="128">
        <v>1</v>
      </c>
      <c r="D20" s="156">
        <v>200000</v>
      </c>
      <c r="E20" s="130">
        <f t="shared" si="0"/>
        <v>200000</v>
      </c>
      <c r="F20" s="131" t="s">
        <v>144</v>
      </c>
    </row>
    <row r="21" spans="1:6" ht="19.5" customHeight="1">
      <c r="A21" s="152" t="s">
        <v>145</v>
      </c>
      <c r="B21" s="122" t="s">
        <v>129</v>
      </c>
      <c r="C21" s="153">
        <v>4</v>
      </c>
      <c r="D21" s="154">
        <v>2500</v>
      </c>
      <c r="E21" s="130">
        <f t="shared" si="0"/>
        <v>10000</v>
      </c>
      <c r="F21" s="155" t="s">
        <v>146</v>
      </c>
    </row>
    <row r="22" spans="1:6" ht="19.5" customHeight="1">
      <c r="A22" s="127" t="s">
        <v>147</v>
      </c>
      <c r="B22" s="122" t="s">
        <v>129</v>
      </c>
      <c r="C22" s="128">
        <v>50</v>
      </c>
      <c r="D22" s="156">
        <v>6000</v>
      </c>
      <c r="E22" s="130">
        <f t="shared" si="0"/>
        <v>300000</v>
      </c>
      <c r="F22" s="131" t="s">
        <v>148</v>
      </c>
    </row>
    <row r="23" spans="1:6" ht="19.5" customHeight="1">
      <c r="A23" s="127" t="s">
        <v>149</v>
      </c>
      <c r="B23" s="122" t="s">
        <v>129</v>
      </c>
      <c r="C23" s="128">
        <v>50</v>
      </c>
      <c r="D23" s="156">
        <v>960</v>
      </c>
      <c r="E23" s="130">
        <f t="shared" si="0"/>
        <v>48000</v>
      </c>
      <c r="F23" s="131" t="s">
        <v>150</v>
      </c>
    </row>
    <row r="24" spans="1:6" ht="19.5" customHeight="1">
      <c r="A24" s="127" t="s">
        <v>151</v>
      </c>
      <c r="B24" s="122" t="s">
        <v>129</v>
      </c>
      <c r="C24" s="128">
        <v>1</v>
      </c>
      <c r="D24" s="156">
        <v>28000</v>
      </c>
      <c r="E24" s="130">
        <f t="shared" si="0"/>
        <v>28000</v>
      </c>
      <c r="F24" s="131" t="s">
        <v>152</v>
      </c>
    </row>
    <row r="25" spans="1:6" ht="19.5" customHeight="1">
      <c r="A25" s="127" t="s">
        <v>153</v>
      </c>
      <c r="B25" s="122" t="s">
        <v>129</v>
      </c>
      <c r="C25" s="128">
        <v>13</v>
      </c>
      <c r="D25" s="156">
        <v>5000</v>
      </c>
      <c r="E25" s="130">
        <f t="shared" si="0"/>
        <v>65000</v>
      </c>
      <c r="F25" s="131" t="s">
        <v>154</v>
      </c>
    </row>
    <row r="26" spans="1:6" ht="19.5" customHeight="1">
      <c r="A26" s="127" t="s">
        <v>155</v>
      </c>
      <c r="B26" s="122" t="s">
        <v>129</v>
      </c>
      <c r="C26" s="128">
        <v>1</v>
      </c>
      <c r="D26" s="129">
        <v>176000</v>
      </c>
      <c r="E26" s="130">
        <f t="shared" si="0"/>
        <v>176000</v>
      </c>
      <c r="F26" s="131" t="s">
        <v>154</v>
      </c>
    </row>
    <row r="27" spans="1:6" ht="19.5" customHeight="1">
      <c r="A27" s="127" t="s">
        <v>156</v>
      </c>
      <c r="B27" s="122" t="s">
        <v>129</v>
      </c>
      <c r="C27" s="128">
        <v>1</v>
      </c>
      <c r="D27" s="129">
        <v>65000</v>
      </c>
      <c r="E27" s="130">
        <f t="shared" si="0"/>
        <v>65000</v>
      </c>
      <c r="F27" s="131" t="s">
        <v>154</v>
      </c>
    </row>
    <row r="28" spans="1:6" ht="19.5" customHeight="1" thickBot="1">
      <c r="A28" s="162" t="s">
        <v>157</v>
      </c>
      <c r="B28" s="163" t="s">
        <v>129</v>
      </c>
      <c r="C28" s="164">
        <v>8</v>
      </c>
      <c r="D28" s="165">
        <v>3900</v>
      </c>
      <c r="E28" s="166">
        <f t="shared" si="0"/>
        <v>31200</v>
      </c>
      <c r="F28" s="167" t="s">
        <v>158</v>
      </c>
    </row>
    <row r="29" spans="1:6" ht="19.5" customHeight="1">
      <c r="A29" s="168"/>
      <c r="B29" s="169"/>
      <c r="C29" s="170"/>
      <c r="D29" s="171"/>
      <c r="E29" s="172"/>
      <c r="F29" s="173"/>
    </row>
    <row r="30" spans="1:6" ht="19.5" customHeight="1">
      <c r="A30" s="168"/>
      <c r="B30" s="169"/>
      <c r="C30" s="170"/>
      <c r="D30" s="171"/>
      <c r="E30" s="172"/>
      <c r="F30" s="173"/>
    </row>
    <row r="31" spans="1:6" s="114" customFormat="1" ht="19.5" customHeight="1">
      <c r="A31" s="242" t="s">
        <v>159</v>
      </c>
      <c r="B31" s="242"/>
      <c r="C31" s="242"/>
      <c r="D31" s="242"/>
      <c r="E31" s="242"/>
      <c r="F31" s="242"/>
    </row>
    <row r="32" spans="1:6" s="114" customFormat="1" ht="19.5" customHeight="1">
      <c r="A32" s="243" t="s">
        <v>113</v>
      </c>
      <c r="B32" s="243"/>
      <c r="C32" s="243"/>
      <c r="D32" s="243"/>
      <c r="E32" s="243"/>
      <c r="F32" s="243"/>
    </row>
    <row r="33" spans="1:6" s="114" customFormat="1" ht="19.5" customHeight="1">
      <c r="A33" s="241" t="s">
        <v>160</v>
      </c>
      <c r="B33" s="241"/>
      <c r="C33" s="241"/>
      <c r="D33" s="241"/>
      <c r="E33" s="241"/>
      <c r="F33" s="241"/>
    </row>
    <row r="34" spans="1:6" s="114" customFormat="1" ht="19.5" customHeight="1" thickBot="1">
      <c r="A34" s="168"/>
      <c r="B34" s="115"/>
      <c r="C34" s="115"/>
      <c r="D34" s="172"/>
      <c r="E34" s="168"/>
      <c r="F34" s="174" t="s">
        <v>161</v>
      </c>
    </row>
    <row r="35" spans="1:6" ht="19.5" customHeight="1">
      <c r="A35" s="116" t="s">
        <v>115</v>
      </c>
      <c r="B35" s="117" t="s">
        <v>116</v>
      </c>
      <c r="C35" s="117" t="s">
        <v>117</v>
      </c>
      <c r="D35" s="118" t="s">
        <v>118</v>
      </c>
      <c r="E35" s="118" t="s">
        <v>119</v>
      </c>
      <c r="F35" s="119" t="s">
        <v>120</v>
      </c>
    </row>
    <row r="36" spans="1:6" ht="19.5" customHeight="1">
      <c r="A36" s="132" t="s">
        <v>162</v>
      </c>
      <c r="B36" s="140" t="s">
        <v>163</v>
      </c>
      <c r="C36" s="128">
        <v>1</v>
      </c>
      <c r="D36" s="175">
        <v>50000</v>
      </c>
      <c r="E36" s="130">
        <f>+C36*D36</f>
        <v>50000</v>
      </c>
      <c r="F36" s="135" t="s">
        <v>164</v>
      </c>
    </row>
    <row r="37" spans="1:6" ht="19.5" customHeight="1">
      <c r="A37" s="127" t="s">
        <v>165</v>
      </c>
      <c r="B37" s="122" t="s">
        <v>166</v>
      </c>
      <c r="C37" s="128">
        <v>12</v>
      </c>
      <c r="D37" s="175">
        <v>39800</v>
      </c>
      <c r="E37" s="130">
        <v>477600</v>
      </c>
      <c r="F37" s="135"/>
    </row>
    <row r="38" spans="1:6" ht="19.5" customHeight="1">
      <c r="A38" s="127" t="s">
        <v>167</v>
      </c>
      <c r="B38" s="122" t="s">
        <v>166</v>
      </c>
      <c r="C38" s="128">
        <v>2</v>
      </c>
      <c r="D38" s="175">
        <v>138000</v>
      </c>
      <c r="E38" s="130">
        <v>276000</v>
      </c>
      <c r="F38" s="135"/>
    </row>
    <row r="39" spans="1:6" ht="19.5" customHeight="1">
      <c r="A39" s="127" t="s">
        <v>168</v>
      </c>
      <c r="B39" s="122" t="s">
        <v>166</v>
      </c>
      <c r="C39" s="128">
        <v>3</v>
      </c>
      <c r="D39" s="175">
        <v>176000</v>
      </c>
      <c r="E39" s="130">
        <v>528000</v>
      </c>
      <c r="F39" s="135"/>
    </row>
    <row r="40" spans="1:6" ht="19.5" customHeight="1">
      <c r="A40" s="132"/>
      <c r="B40" s="140"/>
      <c r="C40" s="128"/>
      <c r="D40" s="175"/>
      <c r="E40" s="130"/>
      <c r="F40" s="135"/>
    </row>
    <row r="41" spans="1:6" ht="19.5" customHeight="1">
      <c r="A41" s="121" t="s">
        <v>169</v>
      </c>
      <c r="B41" s="140"/>
      <c r="C41" s="140"/>
      <c r="D41" s="157"/>
      <c r="E41" s="125">
        <f>SUM(E42:E43)</f>
        <v>150000</v>
      </c>
      <c r="F41" s="176"/>
    </row>
    <row r="42" spans="1:6" ht="19.5" customHeight="1">
      <c r="A42" s="132" t="s">
        <v>170</v>
      </c>
      <c r="B42" s="140" t="s">
        <v>166</v>
      </c>
      <c r="C42" s="140">
        <v>1</v>
      </c>
      <c r="D42" s="144">
        <v>102600</v>
      </c>
      <c r="E42" s="130">
        <f>+C42*D42</f>
        <v>102600</v>
      </c>
      <c r="F42" s="177" t="s">
        <v>171</v>
      </c>
    </row>
    <row r="43" spans="1:6" ht="19.5" customHeight="1">
      <c r="A43" s="132" t="s">
        <v>172</v>
      </c>
      <c r="B43" s="140" t="s">
        <v>166</v>
      </c>
      <c r="C43" s="140">
        <v>1</v>
      </c>
      <c r="D43" s="144">
        <v>47400</v>
      </c>
      <c r="E43" s="130">
        <f>+C43*D43</f>
        <v>47400</v>
      </c>
      <c r="F43" s="131" t="s">
        <v>173</v>
      </c>
    </row>
    <row r="44" spans="1:6" ht="19.5" customHeight="1">
      <c r="A44" s="178"/>
      <c r="B44" s="147"/>
      <c r="C44" s="147"/>
      <c r="D44" s="179"/>
      <c r="E44" s="180"/>
      <c r="F44" s="181"/>
    </row>
    <row r="45" spans="1:6" ht="19.5" customHeight="1">
      <c r="A45" s="121" t="s">
        <v>174</v>
      </c>
      <c r="B45" s="182"/>
      <c r="C45" s="182"/>
      <c r="D45" s="124"/>
      <c r="E45" s="125">
        <f>SUM(E46:E53)</f>
        <v>1643000</v>
      </c>
      <c r="F45" s="158"/>
    </row>
    <row r="46" spans="1:6" ht="19.5" customHeight="1">
      <c r="A46" s="127" t="s">
        <v>175</v>
      </c>
      <c r="B46" s="140" t="s">
        <v>166</v>
      </c>
      <c r="C46" s="128">
        <v>1</v>
      </c>
      <c r="D46" s="144">
        <v>20000</v>
      </c>
      <c r="E46" s="130">
        <f>+C46*D46</f>
        <v>20000</v>
      </c>
      <c r="F46" s="183" t="s">
        <v>176</v>
      </c>
    </row>
    <row r="47" spans="1:6" ht="19.5" customHeight="1">
      <c r="A47" s="132" t="s">
        <v>177</v>
      </c>
      <c r="B47" s="140" t="s">
        <v>166</v>
      </c>
      <c r="C47" s="128">
        <v>1</v>
      </c>
      <c r="D47" s="156">
        <v>60000</v>
      </c>
      <c r="E47" s="130">
        <f>+C47*D47</f>
        <v>60000</v>
      </c>
      <c r="F47" s="145" t="s">
        <v>178</v>
      </c>
    </row>
    <row r="48" spans="1:6" ht="19.5" customHeight="1">
      <c r="A48" s="127" t="s">
        <v>179</v>
      </c>
      <c r="B48" s="140" t="s">
        <v>166</v>
      </c>
      <c r="C48" s="128">
        <v>2</v>
      </c>
      <c r="D48" s="156">
        <v>50000</v>
      </c>
      <c r="E48" s="130">
        <f>+C48*D48</f>
        <v>100000</v>
      </c>
      <c r="F48" s="131" t="s">
        <v>180</v>
      </c>
    </row>
    <row r="49" spans="1:6" ht="19.5" customHeight="1">
      <c r="A49" s="127" t="s">
        <v>181</v>
      </c>
      <c r="B49" s="140" t="s">
        <v>166</v>
      </c>
      <c r="C49" s="128">
        <v>50</v>
      </c>
      <c r="D49" s="156">
        <v>9000</v>
      </c>
      <c r="E49" s="130">
        <f>+C49*D49</f>
        <v>450000</v>
      </c>
      <c r="F49" s="131" t="s">
        <v>182</v>
      </c>
    </row>
    <row r="50" spans="1:6" ht="19.5" customHeight="1">
      <c r="A50" s="127" t="s">
        <v>183</v>
      </c>
      <c r="B50" s="140" t="s">
        <v>166</v>
      </c>
      <c r="C50" s="128">
        <v>1</v>
      </c>
      <c r="D50" s="156">
        <v>200000</v>
      </c>
      <c r="E50" s="130">
        <f>+C50*D50</f>
        <v>200000</v>
      </c>
      <c r="F50" s="131" t="s">
        <v>184</v>
      </c>
    </row>
    <row r="51" spans="1:6" ht="19.5" customHeight="1">
      <c r="A51" s="127" t="s">
        <v>185</v>
      </c>
      <c r="B51" s="140" t="s">
        <v>166</v>
      </c>
      <c r="C51" s="128">
        <v>60</v>
      </c>
      <c r="D51" s="156">
        <v>1300</v>
      </c>
      <c r="E51" s="130">
        <f>+C51*D51</f>
        <v>78000</v>
      </c>
      <c r="F51" s="131" t="s">
        <v>186</v>
      </c>
    </row>
    <row r="52" spans="1:6" ht="19.5" customHeight="1">
      <c r="A52" s="132" t="s">
        <v>187</v>
      </c>
      <c r="B52" s="147" t="s">
        <v>188</v>
      </c>
      <c r="C52" s="128">
        <v>1</v>
      </c>
      <c r="D52" s="156">
        <v>435000</v>
      </c>
      <c r="E52" s="130">
        <f>+C52*D52</f>
        <v>435000</v>
      </c>
      <c r="F52" s="184"/>
    </row>
    <row r="53" spans="1:6" ht="19.5" customHeight="1">
      <c r="A53" s="185" t="s">
        <v>189</v>
      </c>
      <c r="B53" s="186" t="s">
        <v>190</v>
      </c>
      <c r="C53" s="187">
        <v>1</v>
      </c>
      <c r="D53" s="188">
        <v>300000</v>
      </c>
      <c r="E53" s="189">
        <f>+C53*D53</f>
        <v>300000</v>
      </c>
      <c r="F53" s="190" t="s">
        <v>191</v>
      </c>
    </row>
    <row r="54" spans="1:6" ht="19.5" customHeight="1" thickBot="1">
      <c r="A54" s="191" t="s">
        <v>192</v>
      </c>
      <c r="B54" s="192"/>
      <c r="C54" s="193"/>
      <c r="D54" s="194"/>
      <c r="E54" s="195">
        <f>SUM(E45,E41,E17,E10,E6)</f>
        <v>5324690</v>
      </c>
      <c r="F54" s="196"/>
    </row>
    <row r="55" spans="1:6" ht="19.5" customHeight="1">
      <c r="A55" s="197"/>
      <c r="B55" s="198"/>
      <c r="C55" s="199"/>
      <c r="D55" s="200"/>
      <c r="E55" s="201"/>
      <c r="F55" s="202"/>
    </row>
  </sheetData>
  <sheetProtection/>
  <mergeCells count="6">
    <mergeCell ref="A33:F33"/>
    <mergeCell ref="A1:F1"/>
    <mergeCell ref="A2:F2"/>
    <mergeCell ref="A3:F3"/>
    <mergeCell ref="A31:F31"/>
    <mergeCell ref="A32:F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行政-保健室</dc:creator>
  <cp:keywords/>
  <dc:description/>
  <cp:lastModifiedBy>行政-會計室</cp:lastModifiedBy>
  <dcterms:created xsi:type="dcterms:W3CDTF">2015-08-26T06:15:25Z</dcterms:created>
  <dcterms:modified xsi:type="dcterms:W3CDTF">2015-08-27T00:57:57Z</dcterms:modified>
  <cp:category/>
  <cp:version/>
  <cp:contentType/>
  <cp:contentStatus/>
</cp:coreProperties>
</file>