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預算說明書" sheetId="1" r:id="rId1"/>
    <sheet name="收支餘絀預計表" sheetId="2" r:id="rId2"/>
    <sheet name="收入預算明細表" sheetId="3" r:id="rId3"/>
    <sheet name="支出預算明細表" sheetId="4" r:id="rId4"/>
    <sheet name="預計固定資產變動表" sheetId="5" r:id="rId5"/>
    <sheet name="增置重要固定資產預計表" sheetId="6" r:id="rId6"/>
  </sheets>
  <definedNames/>
  <calcPr fullCalcOnLoad="1"/>
</workbook>
</file>

<file path=xl/sharedStrings.xml><?xml version="1.0" encoding="utf-8"?>
<sst xmlns="http://schemas.openxmlformats.org/spreadsheetml/2006/main" count="211" uniqueCount="170">
  <si>
    <t xml:space="preserve">    本校各項費用支出乃考量估計收入之狀況,並參考各處、室編製之概算表估算而來。</t>
  </si>
  <si>
    <t>四.支出預算說明：</t>
  </si>
  <si>
    <t xml:space="preserve">    其中以學雜費收入為本校最主要的資金來源。本校學雜費收入乃根據台北市政府教育局每年規定</t>
  </si>
  <si>
    <t xml:space="preserve">    本校主要收入來源:1.學雜費收入  2.補助及捐贈收入  3.財務收入  4.其他收入。  　</t>
  </si>
  <si>
    <t>三.收入預算說明：</t>
  </si>
  <si>
    <t>　8.高職類科的發展，應以市場需求為導向，整併不合時宜的類科，並視產業需要增設新的類科。</t>
  </si>
  <si>
    <t xml:space="preserve">    7.因應產業變遷與科技發展，規劃合宜課程，改善教學實習設施，精緻教學品質，以提昇教學成效。</t>
  </si>
  <si>
    <t xml:space="preserve">    6.依學校的特性發展學校特色，以提昇競爭力。</t>
  </si>
  <si>
    <t xml:space="preserve">    5.朝向多元化與精緻化的方向發展，辦學應兼顧專業導向與就業導向。 </t>
  </si>
  <si>
    <t xml:space="preserve">       源建立良好的網路。</t>
  </si>
  <si>
    <t xml:space="preserve">    4.用心耕耘及開發校外資源，成立以學校為中心的社區學園，與鄰近政府機構、大學、國中等就不同的資</t>
  </si>
  <si>
    <t xml:space="preserve">    2.落實生活教學及輔導機制。 </t>
  </si>
  <si>
    <t xml:space="preserve">    1.營造和諧的校園氣氛，激勵教師敬業、樂業，提供學生快樂的學習園地。 </t>
  </si>
  <si>
    <t>二.重要校務計畫：</t>
  </si>
  <si>
    <t>依據高級中學法、高級中學法施行細則、職業學校法、職業學校規程、私立學校法及施行細則、補習及進修教育法及有關法令設立。</t>
  </si>
  <si>
    <t>一.學校組織及職掌：</t>
  </si>
  <si>
    <t>台北市私立滬江高級中學</t>
  </si>
  <si>
    <t>本年度餘(絀)</t>
  </si>
  <si>
    <t>其他支出</t>
  </si>
  <si>
    <t>行政管理支出</t>
  </si>
  <si>
    <t>董事會支出</t>
  </si>
  <si>
    <t>各項支出</t>
  </si>
  <si>
    <t>其他收入</t>
  </si>
  <si>
    <t>財務收入</t>
  </si>
  <si>
    <t>補助及捐贈收入</t>
  </si>
  <si>
    <t>學雜費收入</t>
  </si>
  <si>
    <t>各項收入</t>
  </si>
  <si>
    <t>%</t>
  </si>
  <si>
    <t>編號</t>
  </si>
  <si>
    <t xml:space="preserve">        退休撫卹費</t>
  </si>
  <si>
    <t xml:space="preserve">        業務費</t>
  </si>
  <si>
    <t xml:space="preserve">        人事費</t>
  </si>
  <si>
    <t>圖書及博物</t>
  </si>
  <si>
    <t>機械儀器及設備</t>
  </si>
  <si>
    <t>土地改良物</t>
  </si>
  <si>
    <t>減少金額</t>
  </si>
  <si>
    <t>增加金額</t>
  </si>
  <si>
    <t>結存金額</t>
  </si>
  <si>
    <t>數量</t>
  </si>
  <si>
    <t>預算說明書</t>
  </si>
  <si>
    <t xml:space="preserve">     (1)設校長一人綜理全校行政工作，設有教務、學務、總務、輔導、會計各設主任一人，分別推行各項教</t>
  </si>
  <si>
    <t>育工 作。日間部設綜合高中部、電子科、資訊科、室內空間設計科、資料處理科、廣告設計科、餐飲管理</t>
  </si>
  <si>
    <t>冷光燈（持續光源）</t>
  </si>
  <si>
    <t>科。進修學校設室內空間設計科、餐飲管理科。</t>
  </si>
  <si>
    <t xml:space="preserve">    3.發展學校本位課程建立各科特色：一個沒有特色及教學品質的學校，終究會被學生自然淘汰的。</t>
  </si>
  <si>
    <t xml:space="preserve">    之收費標準乘以估算一○三學年度學生人數計算所得。</t>
  </si>
  <si>
    <t xml:space="preserve">     1.學雜費收入 $133,764,800元、補助及捐贈收入$3,000,000元、財務收入$1,900,000元、其他收入</t>
  </si>
  <si>
    <t xml:space="preserve">       $3,000,000元。</t>
  </si>
  <si>
    <t xml:space="preserve">     2.合計$141,664,800元。</t>
  </si>
  <si>
    <t xml:space="preserve">     1.董事會支出$1,641,650元、行政管理支出$35,064,000元、教學研究及訓輔支出$93,275,000元、</t>
  </si>
  <si>
    <t xml:space="preserve">        其他支出$700,000元、獎學金支出$7,800,000元。</t>
  </si>
  <si>
    <t xml:space="preserve">     2.合計$138,480,650元。</t>
  </si>
  <si>
    <t>臺北市私立滬江高級中學</t>
  </si>
  <si>
    <t>收支餘絀預計表</t>
  </si>
  <si>
    <t>103學年度</t>
  </si>
  <si>
    <t>101年度</t>
  </si>
  <si>
    <t>科目</t>
  </si>
  <si>
    <t>103年度</t>
  </si>
  <si>
    <t>估計102年度</t>
  </si>
  <si>
    <t>比較增減</t>
  </si>
  <si>
    <t>決算數</t>
  </si>
  <si>
    <t>預算數</t>
  </si>
  <si>
    <t>金額</t>
  </si>
  <si>
    <t>教學研究及訓輔支出</t>
  </si>
  <si>
    <t>獎學金支出</t>
  </si>
  <si>
    <r>
      <t xml:space="preserve">中華民國  103 </t>
    </r>
    <r>
      <rPr>
        <sz val="12"/>
        <rFont val="新細明體"/>
        <family val="1"/>
      </rPr>
      <t xml:space="preserve"> 學年度</t>
    </r>
  </si>
  <si>
    <t>收入預算明細表</t>
  </si>
  <si>
    <t xml:space="preserve">                                                                                                                                                 103學年度　　　　　                                                                       　　　　　　　　全1頁第1頁</t>
  </si>
  <si>
    <t>　　單位：新臺幣元</t>
  </si>
  <si>
    <t xml:space="preserve">   科目</t>
  </si>
  <si>
    <t>估計102</t>
  </si>
  <si>
    <t>103年度預算與估計102年度決算比較</t>
  </si>
  <si>
    <t>說明</t>
  </si>
  <si>
    <t>名稱</t>
  </si>
  <si>
    <t>年度決算數</t>
  </si>
  <si>
    <t xml:space="preserve">  差異</t>
  </si>
  <si>
    <t xml:space="preserve">    學費收入</t>
  </si>
  <si>
    <t>綜合高中：  22,800元*248人*2=11,308,800元</t>
  </si>
  <si>
    <t>職業類科：  22,530元*1,566人*2=70,563,960元</t>
  </si>
  <si>
    <t>進修學校： 21,230元*150人*2=6,369,000元</t>
  </si>
  <si>
    <t>進實用技能： 21,230元*50人*2=2,123,000元</t>
  </si>
  <si>
    <t>合計為 90,364,760元，扣除減免退費等約為 90,000,000元</t>
  </si>
  <si>
    <t xml:space="preserve">    雜費收入</t>
  </si>
  <si>
    <t>綜合高中：一年級 4,620元*55人*2+二,三年級 4,900元*193人*2=2,399,600元</t>
  </si>
  <si>
    <t>職業類科：3,365元*1,416人*2=9,529,680元</t>
  </si>
  <si>
    <t>廣設科：3,300元*200人*2=1,320,000元</t>
  </si>
  <si>
    <t>進修學校：2,305元*150人*2=691,500元</t>
  </si>
  <si>
    <t>進實用技能：3,360元*50人*2=336,000元</t>
  </si>
  <si>
    <t>其他教學活動收入</t>
  </si>
  <si>
    <t>合計為14,276,780元，扣除減免退費等約為14,134,000元</t>
  </si>
  <si>
    <t>補助及捐贈收入</t>
  </si>
  <si>
    <t xml:space="preserve">    補助收入</t>
  </si>
  <si>
    <t xml:space="preserve">    利息收入</t>
  </si>
  <si>
    <t>其他收入</t>
  </si>
  <si>
    <t>支出預算明細表</t>
  </si>
  <si>
    <t xml:space="preserve">                                                                         103學年度　　　　　　　　　　　　　全1頁第1頁</t>
  </si>
  <si>
    <t xml:space="preserve">     科目</t>
  </si>
  <si>
    <t>估計102</t>
  </si>
  <si>
    <t>說明</t>
  </si>
  <si>
    <t xml:space="preserve"> 差異</t>
  </si>
  <si>
    <t xml:space="preserve">        出席及交通費</t>
  </si>
  <si>
    <t xml:space="preserve">        維護費</t>
  </si>
  <si>
    <t xml:space="preserve">        折舊及攤銷</t>
  </si>
  <si>
    <t>51A9</t>
  </si>
  <si>
    <t>雜項支出</t>
  </si>
  <si>
    <t>預計固定資產及無形資產變動表</t>
  </si>
  <si>
    <t xml:space="preserve">      單位：新臺幣元</t>
  </si>
  <si>
    <t>科目名稱</t>
  </si>
  <si>
    <t xml:space="preserve">  估計本年初</t>
  </si>
  <si>
    <t>預計本年度</t>
  </si>
  <si>
    <t>底結存金額</t>
  </si>
  <si>
    <t>固定資產</t>
  </si>
  <si>
    <t xml:space="preserve">    土地</t>
  </si>
  <si>
    <t xml:space="preserve">    土地改良物</t>
  </si>
  <si>
    <t xml:space="preserve">    建築物</t>
  </si>
  <si>
    <t xml:space="preserve">    建築物改良物</t>
  </si>
  <si>
    <t xml:space="preserve">    機械儀器及設備</t>
  </si>
  <si>
    <t xml:space="preserve">    其他設備</t>
  </si>
  <si>
    <t xml:space="preserve">    圖書及博物</t>
  </si>
  <si>
    <t>無形資產</t>
  </si>
  <si>
    <t xml:space="preserve">    電腦軟體</t>
  </si>
  <si>
    <t>固定資產及無形資產合計</t>
  </si>
  <si>
    <t xml:space="preserve">臺北市私立滬江高級中學 </t>
  </si>
  <si>
    <t xml:space="preserve"> 預計增置重要固定資產及無形資產明細表</t>
  </si>
  <si>
    <t>　　　　                                                                                                        103學年度                                                                                                     全1頁第1頁</t>
  </si>
  <si>
    <t>單位：新臺幣元</t>
  </si>
  <si>
    <t>科目、重要固定資產及無形資產名稱</t>
  </si>
  <si>
    <t>提出單位</t>
  </si>
  <si>
    <t>單   價</t>
  </si>
  <si>
    <t>總      價</t>
  </si>
  <si>
    <t>備                             註</t>
  </si>
  <si>
    <t>風管漏水改善工程</t>
  </si>
  <si>
    <t>餐飲科</t>
  </si>
  <si>
    <t>勤愛樓調酒教室</t>
  </si>
  <si>
    <t>南方松舞台翻修</t>
  </si>
  <si>
    <t>總務處</t>
  </si>
  <si>
    <t>北側圍牆修復及花圃工程</t>
  </si>
  <si>
    <t>屋頂防漏工程</t>
  </si>
  <si>
    <t>資訊樓</t>
  </si>
  <si>
    <t>人形機器人</t>
  </si>
  <si>
    <t>電子資訊科</t>
  </si>
  <si>
    <t>科特色課程以及招生博覽會展示用</t>
  </si>
  <si>
    <t>四旋翼飛機</t>
  </si>
  <si>
    <t>航空電子科</t>
  </si>
  <si>
    <t>i pad2平板16GB（Wi-Fi）</t>
  </si>
  <si>
    <t>廣設科</t>
  </si>
  <si>
    <t>其他設備</t>
  </si>
  <si>
    <t>再生藥水機台</t>
  </si>
  <si>
    <t>電子資訊科</t>
  </si>
  <si>
    <t>蝕刻機升級成再生藥水機台</t>
  </si>
  <si>
    <r>
      <t>實物攝影機A</t>
    </r>
    <r>
      <rPr>
        <sz val="12"/>
        <rFont val="新細明體"/>
        <family val="1"/>
      </rPr>
      <t>ver F70</t>
    </r>
  </si>
  <si>
    <t>廣設科</t>
  </si>
  <si>
    <r>
      <t>C</t>
    </r>
    <r>
      <rPr>
        <sz val="12"/>
        <rFont val="新細明體"/>
        <family val="1"/>
      </rPr>
      <t>anon EOS 650D相機</t>
    </r>
  </si>
  <si>
    <t>（18-135mmf3.5.5.62s含兩組電池）</t>
  </si>
  <si>
    <t>製冰機</t>
  </si>
  <si>
    <t>餐飲科</t>
  </si>
  <si>
    <t>烘焙教室</t>
  </si>
  <si>
    <t>拉糖設備</t>
  </si>
  <si>
    <t>烘焙教室</t>
  </si>
  <si>
    <t>圖書</t>
  </si>
  <si>
    <t>圖書館</t>
  </si>
  <si>
    <t>電腦軟體</t>
  </si>
  <si>
    <t>威力導演</t>
  </si>
  <si>
    <t>資處科</t>
  </si>
  <si>
    <t>全校授權120台</t>
  </si>
  <si>
    <t>防火牆設備</t>
  </si>
  <si>
    <t>總務處</t>
  </si>
  <si>
    <t>電腦機房</t>
  </si>
  <si>
    <t>微軟全校授權</t>
  </si>
  <si>
    <t>合          計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</si>
</sst>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_);_(@_)"/>
    <numFmt numFmtId="177" formatCode="_-* #,##0.0_-;\-* #,##0.0_-;_-* &quot;-&quot;??_-;_-@_-"/>
    <numFmt numFmtId="178" formatCode="_-* #,##0_-;\-* #,##0_-;_-* &quot;-&quot;??_-;_-@_-"/>
    <numFmt numFmtId="179" formatCode="_-&quot;$&quot;* #,##0.0_-;\-&quot;$&quot;* #,##0.0_-;_-&quot;$&quot;* &quot;-&quot;??_-;_-@_-"/>
    <numFmt numFmtId="180" formatCode="_-&quot;$&quot;* #,##0_-;\-&quot;$&quot;* #,##0_-;_-&quot;$&quot;* &quot;-&quot;??_-;_-@_-"/>
    <numFmt numFmtId="181" formatCode="0.0%"/>
    <numFmt numFmtId="182" formatCode="#,##0_);[Red]\(#,##0\)"/>
    <numFmt numFmtId="183" formatCode="#,##0.00_);[Red]\(#,##0.00\)"/>
    <numFmt numFmtId="184" formatCode="_-* #,##0.00000_-;\-* #,##0.00000_-;_-* &quot;-&quot;??_-;_-@_-"/>
    <numFmt numFmtId="185" formatCode="#,##0_);\(#,##0\)"/>
    <numFmt numFmtId="186" formatCode="_(* #,##0_);_(* \(#,##0\);_(* &quot;-&quot;_);_(@_)"/>
    <numFmt numFmtId="187" formatCode="_(* #,##0_);_(* \(#,##0\);_(* &quot;-&quot;??_);_(@_)"/>
    <numFmt numFmtId="188" formatCode="#,##0.00_);\(#,##0.00\)"/>
    <numFmt numFmtId="189" formatCode="_(&quot;$&quot;* #,##0_);_(&quot;$&quot;* \(#,##0\);_(&quot;$&quot;* &quot;-&quot;??_);_(@_)"/>
    <numFmt numFmtId="190" formatCode="#,##0_ "/>
    <numFmt numFmtId="191" formatCode="#,##0;[Red]#,##0"/>
    <numFmt numFmtId="192" formatCode="_(* #,##0.00_);_(* \(#,##0.00\);_(* &quot;-&quot;??_);_(@_)"/>
    <numFmt numFmtId="193" formatCode="#,##0.0_);\(#,##0.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sz val="8"/>
      <name val="新細明體"/>
      <family val="1"/>
    </font>
    <font>
      <sz val="18"/>
      <name val="新細明體"/>
      <family val="1"/>
    </font>
    <font>
      <u val="single"/>
      <sz val="12"/>
      <color indexed="12"/>
      <name val="Times New Roman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top" shrinkToFit="1"/>
    </xf>
    <xf numFmtId="0" fontId="2" fillId="0" borderId="11" xfId="0" applyFont="1" applyBorder="1" applyAlignment="1">
      <alignment vertical="top" shrinkToFit="1"/>
    </xf>
    <xf numFmtId="0" fontId="2" fillId="0" borderId="10" xfId="0" applyFont="1" applyBorder="1" applyAlignment="1">
      <alignment horizontal="right" vertical="top" shrinkToFit="1"/>
    </xf>
    <xf numFmtId="0" fontId="2" fillId="0" borderId="12" xfId="0" applyFont="1" applyBorder="1" applyAlignment="1">
      <alignment horizontal="right" vertical="top" shrinkToFit="1"/>
    </xf>
    <xf numFmtId="0" fontId="2" fillId="0" borderId="10" xfId="0" applyFont="1" applyBorder="1" applyAlignment="1">
      <alignment vertical="top" wrapText="1" shrinkToFit="1"/>
    </xf>
    <xf numFmtId="0" fontId="0" fillId="0" borderId="13" xfId="0" applyFont="1" applyBorder="1" applyAlignment="1">
      <alignment horizontal="center" vertical="center"/>
    </xf>
    <xf numFmtId="178" fontId="0" fillId="0" borderId="14" xfId="34" applyNumberFormat="1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0" xfId="0" applyFont="1" applyAlignment="1">
      <alignment horizontal="center"/>
    </xf>
    <xf numFmtId="0" fontId="0" fillId="0" borderId="16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 quotePrefix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 quotePrefix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 quotePrefix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86" fontId="0" fillId="0" borderId="27" xfId="36" applyNumberFormat="1" applyFont="1" applyBorder="1" applyAlignment="1" quotePrefix="1">
      <alignment horizontal="left" vertical="center"/>
    </xf>
    <xf numFmtId="0" fontId="0" fillId="0" borderId="28" xfId="0" applyFont="1" applyBorder="1" applyAlignment="1">
      <alignment vertical="center"/>
    </xf>
    <xf numFmtId="186" fontId="0" fillId="0" borderId="14" xfId="36" applyNumberFormat="1" applyFont="1" applyBorder="1" applyAlignment="1" quotePrefix="1">
      <alignment horizontal="left" vertical="center"/>
    </xf>
    <xf numFmtId="41" fontId="0" fillId="0" borderId="28" xfId="36" applyFont="1" applyBorder="1" applyAlignment="1">
      <alignment vertical="center"/>
    </xf>
    <xf numFmtId="188" fontId="0" fillId="0" borderId="29" xfId="36" applyNumberFormat="1" applyFont="1" applyBorder="1" applyAlignment="1">
      <alignment vertical="center"/>
    </xf>
    <xf numFmtId="41" fontId="0" fillId="0" borderId="27" xfId="36" applyFont="1" applyBorder="1" applyAlignment="1">
      <alignment vertical="center"/>
    </xf>
    <xf numFmtId="41" fontId="0" fillId="0" borderId="14" xfId="36" applyFont="1" applyBorder="1" applyAlignment="1">
      <alignment vertical="center"/>
    </xf>
    <xf numFmtId="187" fontId="0" fillId="0" borderId="28" xfId="34" applyNumberFormat="1" applyFont="1" applyBorder="1" applyAlignment="1">
      <alignment vertical="center"/>
    </xf>
    <xf numFmtId="43" fontId="0" fillId="0" borderId="29" xfId="34" applyFont="1" applyBorder="1" applyAlignment="1">
      <alignment vertical="center"/>
    </xf>
    <xf numFmtId="187" fontId="0" fillId="0" borderId="28" xfId="36" applyNumberFormat="1" applyFont="1" applyBorder="1" applyAlignment="1">
      <alignment vertical="center"/>
    </xf>
    <xf numFmtId="183" fontId="0" fillId="0" borderId="29" xfId="36" applyNumberFormat="1" applyFont="1" applyBorder="1" applyAlignment="1">
      <alignment vertical="center"/>
    </xf>
    <xf numFmtId="186" fontId="0" fillId="0" borderId="27" xfId="36" applyNumberFormat="1" applyFont="1" applyBorder="1" applyAlignment="1">
      <alignment vertical="center"/>
    </xf>
    <xf numFmtId="0" fontId="0" fillId="0" borderId="28" xfId="0" applyFont="1" applyBorder="1" applyAlignment="1" quotePrefix="1">
      <alignment horizontal="left" vertical="center"/>
    </xf>
    <xf numFmtId="186" fontId="0" fillId="0" borderId="14" xfId="36" applyNumberFormat="1" applyFont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186" fontId="0" fillId="0" borderId="30" xfId="40" applyNumberFormat="1" applyFont="1" applyBorder="1" applyAlignment="1">
      <alignment vertical="center"/>
    </xf>
    <xf numFmtId="176" fontId="0" fillId="0" borderId="31" xfId="36" applyNumberFormat="1" applyFont="1" applyBorder="1" applyAlignment="1">
      <alignment vertical="center"/>
    </xf>
    <xf numFmtId="186" fontId="0" fillId="0" borderId="31" xfId="40" applyNumberFormat="1" applyFont="1" applyBorder="1" applyAlignment="1">
      <alignment vertical="center"/>
    </xf>
    <xf numFmtId="187" fontId="0" fillId="0" borderId="31" xfId="34" applyNumberFormat="1" applyFont="1" applyBorder="1" applyAlignment="1">
      <alignment vertical="center"/>
    </xf>
    <xf numFmtId="43" fontId="0" fillId="0" borderId="32" xfId="34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1" fontId="0" fillId="0" borderId="27" xfId="36" applyFont="1" applyBorder="1" applyAlignment="1" quotePrefix="1">
      <alignment horizontal="left" vertical="center"/>
    </xf>
    <xf numFmtId="41" fontId="0" fillId="0" borderId="28" xfId="36" applyFont="1" applyBorder="1" applyAlignment="1" quotePrefix="1">
      <alignment horizontal="left" vertical="center"/>
    </xf>
    <xf numFmtId="176" fontId="0" fillId="0" borderId="28" xfId="36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2" fillId="0" borderId="29" xfId="47" applyNumberFormat="1" applyFont="1" applyBorder="1" applyAlignment="1" applyProtection="1">
      <alignment vertical="center"/>
      <protection/>
    </xf>
    <xf numFmtId="0" fontId="0" fillId="0" borderId="14" xfId="0" applyFont="1" applyBorder="1" applyAlignment="1">
      <alignment vertical="center"/>
    </xf>
    <xf numFmtId="41" fontId="0" fillId="0" borderId="14" xfId="36" applyFont="1" applyBorder="1" applyAlignment="1" quotePrefix="1">
      <alignment horizontal="left" vertical="center"/>
    </xf>
    <xf numFmtId="180" fontId="0" fillId="0" borderId="29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28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/>
    </xf>
    <xf numFmtId="186" fontId="0" fillId="0" borderId="30" xfId="36" applyNumberFormat="1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41" fontId="0" fillId="0" borderId="34" xfId="36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1" fontId="0" fillId="0" borderId="30" xfId="36" applyFont="1" applyBorder="1" applyAlignment="1">
      <alignment vertical="center"/>
    </xf>
    <xf numFmtId="176" fontId="0" fillId="0" borderId="34" xfId="36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85" fontId="0" fillId="0" borderId="28" xfId="36" applyNumberFormat="1" applyFont="1" applyBorder="1" applyAlignment="1">
      <alignment vertical="center"/>
    </xf>
    <xf numFmtId="188" fontId="0" fillId="0" borderId="29" xfId="34" applyNumberFormat="1" applyFont="1" applyBorder="1" applyAlignment="1">
      <alignment vertical="center"/>
    </xf>
    <xf numFmtId="185" fontId="0" fillId="0" borderId="34" xfId="36" applyNumberFormat="1" applyFont="1" applyBorder="1" applyAlignment="1">
      <alignment vertical="center"/>
    </xf>
    <xf numFmtId="185" fontId="0" fillId="0" borderId="31" xfId="36" applyNumberFormat="1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8" xfId="0" applyFont="1" applyBorder="1" applyAlignment="1" quotePrefix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 quotePrefix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Font="1" applyBorder="1" applyAlignment="1" quotePrefix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186" fontId="0" fillId="0" borderId="14" xfId="36" applyNumberFormat="1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0" xfId="0" applyFont="1" applyBorder="1" applyAlignment="1" quotePrefix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178" fontId="0" fillId="0" borderId="0" xfId="34" applyNumberFormat="1" applyFont="1" applyBorder="1" applyAlignment="1">
      <alignment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37" xfId="33" applyFont="1" applyFill="1" applyBorder="1" applyAlignment="1">
      <alignment horizontal="center" vertical="center" wrapText="1" shrinkToFit="1"/>
      <protection/>
    </xf>
    <xf numFmtId="0" fontId="0" fillId="0" borderId="38" xfId="33" applyFont="1" applyFill="1" applyBorder="1" applyAlignment="1" quotePrefix="1">
      <alignment horizontal="center" vertical="center" shrinkToFit="1"/>
      <protection/>
    </xf>
    <xf numFmtId="0" fontId="0" fillId="0" borderId="39" xfId="33" applyFont="1" applyFill="1" applyBorder="1" applyAlignment="1" quotePrefix="1">
      <alignment horizontal="center" vertical="center" shrinkToFit="1"/>
      <protection/>
    </xf>
    <xf numFmtId="178" fontId="0" fillId="0" borderId="38" xfId="35" applyNumberFormat="1" applyFont="1" applyFill="1" applyBorder="1" applyAlignment="1">
      <alignment horizontal="center" vertical="center" shrinkToFit="1"/>
    </xf>
    <xf numFmtId="0" fontId="0" fillId="0" borderId="22" xfId="33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8" fillId="0" borderId="40" xfId="33" applyFont="1" applyFill="1" applyBorder="1" applyAlignment="1">
      <alignment vertical="center" shrinkToFit="1"/>
      <protection/>
    </xf>
    <xf numFmtId="0" fontId="0" fillId="0" borderId="36" xfId="33" applyFont="1" applyFill="1" applyBorder="1" applyAlignment="1" quotePrefix="1">
      <alignment horizontal="center" vertical="center" shrinkToFit="1"/>
      <protection/>
    </xf>
    <xf numFmtId="0" fontId="4" fillId="0" borderId="36" xfId="33" applyFont="1" applyFill="1" applyBorder="1" applyAlignment="1" quotePrefix="1">
      <alignment horizontal="center" vertical="center" shrinkToFit="1"/>
      <protection/>
    </xf>
    <xf numFmtId="178" fontId="4" fillId="0" borderId="36" xfId="35" applyNumberFormat="1" applyFont="1" applyFill="1" applyBorder="1" applyAlignment="1">
      <alignment horizontal="center" vertical="center" shrinkToFit="1"/>
    </xf>
    <xf numFmtId="180" fontId="8" fillId="0" borderId="36" xfId="44" applyNumberFormat="1" applyFont="1" applyFill="1" applyBorder="1" applyAlignment="1">
      <alignment vertical="center" shrinkToFit="1"/>
    </xf>
    <xf numFmtId="0" fontId="0" fillId="0" borderId="41" xfId="33" applyFont="1" applyFill="1" applyBorder="1" applyAlignment="1">
      <alignment horizontal="center" vertical="center" shrinkToFit="1"/>
      <protection/>
    </xf>
    <xf numFmtId="0" fontId="0" fillId="0" borderId="35" xfId="33" applyFont="1" applyFill="1" applyBorder="1" applyAlignment="1">
      <alignment vertical="center" shrinkToFit="1"/>
      <protection/>
    </xf>
    <xf numFmtId="0" fontId="0" fillId="0" borderId="14" xfId="33" applyFont="1" applyFill="1" applyBorder="1" applyAlignment="1" quotePrefix="1">
      <alignment horizontal="center" vertical="center" shrinkToFit="1"/>
      <protection/>
    </xf>
    <xf numFmtId="0" fontId="0" fillId="0" borderId="28" xfId="33" applyFont="1" applyFill="1" applyBorder="1" applyAlignment="1">
      <alignment horizontal="center" vertical="center"/>
      <protection/>
    </xf>
    <xf numFmtId="182" fontId="0" fillId="0" borderId="14" xfId="33" applyNumberFormat="1" applyFont="1" applyFill="1" applyBorder="1" applyAlignment="1">
      <alignment vertical="center"/>
      <protection/>
    </xf>
    <xf numFmtId="3" fontId="0" fillId="0" borderId="15" xfId="33" applyNumberFormat="1" applyFont="1" applyFill="1" applyBorder="1" applyAlignment="1">
      <alignment vertical="center" shrinkToFit="1"/>
      <protection/>
    </xf>
    <xf numFmtId="0" fontId="0" fillId="0" borderId="35" xfId="33" applyFont="1" applyFill="1" applyBorder="1" applyAlignment="1">
      <alignment vertical="center"/>
      <protection/>
    </xf>
    <xf numFmtId="0" fontId="0" fillId="0" borderId="14" xfId="33" applyFont="1" applyFill="1" applyBorder="1" applyAlignment="1">
      <alignment horizontal="center" vertical="center"/>
      <protection/>
    </xf>
    <xf numFmtId="3" fontId="0" fillId="0" borderId="14" xfId="33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27" xfId="33" applyFont="1" applyFill="1" applyBorder="1" applyAlignment="1">
      <alignment vertical="center"/>
      <protection/>
    </xf>
    <xf numFmtId="0" fontId="27" fillId="0" borderId="28" xfId="33" applyFont="1" applyFill="1" applyBorder="1" applyAlignment="1">
      <alignment horizontal="center" vertical="center"/>
      <protection/>
    </xf>
    <xf numFmtId="0" fontId="27" fillId="0" borderId="15" xfId="33" applyFont="1" applyFill="1" applyBorder="1" applyAlignment="1">
      <alignment vertical="center"/>
      <protection/>
    </xf>
    <xf numFmtId="0" fontId="8" fillId="0" borderId="27" xfId="33" applyFont="1" applyFill="1" applyBorder="1" applyAlignment="1">
      <alignment vertical="center" shrinkToFit="1"/>
      <protection/>
    </xf>
    <xf numFmtId="0" fontId="0" fillId="0" borderId="14" xfId="33" applyFont="1" applyFill="1" applyBorder="1" applyAlignment="1">
      <alignment horizontal="center" vertical="center" shrinkToFit="1"/>
      <protection/>
    </xf>
    <xf numFmtId="0" fontId="8" fillId="0" borderId="14" xfId="33" applyFont="1" applyFill="1" applyBorder="1" applyAlignment="1">
      <alignment horizontal="center" vertical="center" shrinkToFit="1"/>
      <protection/>
    </xf>
    <xf numFmtId="178" fontId="8" fillId="0" borderId="14" xfId="35" applyNumberFormat="1" applyFont="1" applyFill="1" applyBorder="1" applyAlignment="1">
      <alignment horizontal="center" vertical="center" shrinkToFit="1"/>
    </xf>
    <xf numFmtId="180" fontId="8" fillId="0" borderId="14" xfId="44" applyNumberFormat="1" applyFont="1" applyFill="1" applyBorder="1" applyAlignment="1">
      <alignment vertical="center" shrinkToFit="1"/>
    </xf>
    <xf numFmtId="0" fontId="9" fillId="0" borderId="15" xfId="33" applyFont="1" applyFill="1" applyBorder="1" applyAlignment="1">
      <alignment horizontal="left" vertical="center" shrinkToFit="1"/>
      <protection/>
    </xf>
    <xf numFmtId="3" fontId="0" fillId="0" borderId="15" xfId="33" applyNumberFormat="1" applyFont="1" applyFill="1" applyBorder="1" applyAlignment="1">
      <alignment vertical="center"/>
      <protection/>
    </xf>
    <xf numFmtId="3" fontId="1" fillId="0" borderId="15" xfId="33" applyNumberFormat="1" applyFont="1" applyFill="1" applyBorder="1" applyAlignment="1">
      <alignment vertical="center" wrapText="1"/>
      <protection/>
    </xf>
    <xf numFmtId="0" fontId="0" fillId="0" borderId="0" xfId="33" applyFill="1" applyAlignment="1">
      <alignment vertical="center"/>
      <protection/>
    </xf>
    <xf numFmtId="0" fontId="0" fillId="0" borderId="0" xfId="0" applyFont="1" applyFill="1" applyBorder="1" applyAlignment="1">
      <alignment vertical="center" shrinkToFit="1"/>
    </xf>
    <xf numFmtId="178" fontId="0" fillId="0" borderId="14" xfId="35" applyNumberFormat="1" applyFont="1" applyFill="1" applyBorder="1" applyAlignment="1">
      <alignment horizontal="center" vertical="center" shrinkToFit="1"/>
    </xf>
    <xf numFmtId="3" fontId="0" fillId="0" borderId="15" xfId="33" applyNumberFormat="1" applyFont="1" applyFill="1" applyBorder="1" applyAlignment="1">
      <alignment horizontal="left" vertical="center" shrinkToFit="1"/>
      <protection/>
    </xf>
    <xf numFmtId="0" fontId="0" fillId="0" borderId="2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3" fillId="0" borderId="15" xfId="33" applyFont="1" applyFill="1" applyBorder="1" applyAlignment="1">
      <alignment vertical="center" shrinkToFit="1"/>
      <protection/>
    </xf>
    <xf numFmtId="0" fontId="0" fillId="0" borderId="27" xfId="33" applyFont="1" applyFill="1" applyBorder="1" applyAlignment="1">
      <alignment horizontal="center" vertical="center" shrinkToFit="1"/>
      <protection/>
    </xf>
    <xf numFmtId="0" fontId="0" fillId="0" borderId="15" xfId="33" applyFont="1" applyFill="1" applyBorder="1" applyAlignment="1">
      <alignment horizontal="center" vertical="center" shrinkToFit="1"/>
      <protection/>
    </xf>
    <xf numFmtId="0" fontId="4" fillId="0" borderId="14" xfId="33" applyFont="1" applyFill="1" applyBorder="1" applyAlignment="1">
      <alignment horizontal="center" vertical="center" shrinkToFit="1"/>
      <protection/>
    </xf>
    <xf numFmtId="178" fontId="4" fillId="0" borderId="14" xfId="35" applyNumberFormat="1" applyFont="1" applyFill="1" applyBorder="1" applyAlignment="1">
      <alignment horizontal="center" vertical="center" shrinkToFit="1"/>
    </xf>
    <xf numFmtId="0" fontId="9" fillId="0" borderId="42" xfId="33" applyFont="1" applyFill="1" applyBorder="1" applyAlignment="1">
      <alignment horizontal="center" vertical="center" shrinkToFit="1"/>
      <protection/>
    </xf>
    <xf numFmtId="0" fontId="0" fillId="0" borderId="43" xfId="33" applyFont="1" applyFill="1" applyBorder="1" applyAlignment="1">
      <alignment horizontal="center" vertical="center" shrinkToFit="1"/>
      <protection/>
    </xf>
    <xf numFmtId="0" fontId="9" fillId="0" borderId="43" xfId="33" applyFont="1" applyFill="1" applyBorder="1" applyAlignment="1">
      <alignment horizontal="center" vertical="center" shrinkToFit="1"/>
      <protection/>
    </xf>
    <xf numFmtId="178" fontId="9" fillId="0" borderId="43" xfId="35" applyNumberFormat="1" applyFont="1" applyFill="1" applyBorder="1" applyAlignment="1">
      <alignment horizontal="center" vertical="center" shrinkToFit="1"/>
    </xf>
    <xf numFmtId="180" fontId="8" fillId="0" borderId="43" xfId="44" applyNumberFormat="1" applyFont="1" applyFill="1" applyBorder="1" applyAlignment="1">
      <alignment vertical="center" shrinkToFit="1"/>
    </xf>
    <xf numFmtId="0" fontId="9" fillId="0" borderId="44" xfId="33" applyFont="1" applyFill="1" applyBorder="1" applyAlignment="1">
      <alignment vertical="center" shrinkToFit="1"/>
      <protection/>
    </xf>
    <xf numFmtId="0" fontId="0" fillId="0" borderId="0" xfId="33" applyFont="1" applyFill="1" applyBorder="1" applyAlignment="1">
      <alignment vertical="center" shrinkToFit="1"/>
      <protection/>
    </xf>
    <xf numFmtId="0" fontId="0" fillId="0" borderId="0" xfId="33" applyFont="1" applyFill="1" applyBorder="1" applyAlignment="1">
      <alignment horizontal="center" vertical="center"/>
      <protection/>
    </xf>
    <xf numFmtId="178" fontId="0" fillId="0" borderId="0" xfId="35" applyNumberFormat="1" applyFont="1" applyFill="1" applyBorder="1" applyAlignment="1">
      <alignment horizontal="center" vertical="center"/>
    </xf>
    <xf numFmtId="178" fontId="0" fillId="0" borderId="0" xfId="35" applyNumberFormat="1" applyFont="1" applyFill="1" applyBorder="1" applyAlignment="1">
      <alignment vertical="center"/>
    </xf>
    <xf numFmtId="0" fontId="0" fillId="0" borderId="0" xfId="33" applyFont="1" applyFill="1" applyBorder="1" applyAlignment="1">
      <alignment vertical="center"/>
      <protection/>
    </xf>
    <xf numFmtId="0" fontId="0" fillId="0" borderId="0" xfId="0" applyFill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貨幣 2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tabSelected="1" zoomScalePageLayoutView="0" workbookViewId="0" topLeftCell="A1">
      <selection activeCell="A4" sqref="A4"/>
    </sheetView>
  </sheetViews>
  <sheetFormatPr defaultColWidth="9.00390625" defaultRowHeight="16.5"/>
  <cols>
    <col min="1" max="1" width="95.25390625" style="3" customWidth="1"/>
    <col min="2" max="16384" width="9.00390625" style="3" customWidth="1"/>
  </cols>
  <sheetData>
    <row r="1" ht="21">
      <c r="A1" s="2" t="s">
        <v>16</v>
      </c>
    </row>
    <row r="2" ht="19.5">
      <c r="A2" s="1" t="s">
        <v>39</v>
      </c>
    </row>
    <row r="3" ht="17.25" thickBot="1">
      <c r="A3" s="9" t="s">
        <v>65</v>
      </c>
    </row>
    <row r="4" ht="16.5">
      <c r="A4" s="5" t="s">
        <v>15</v>
      </c>
    </row>
    <row r="5" ht="33">
      <c r="A5" s="8" t="s">
        <v>14</v>
      </c>
    </row>
    <row r="6" ht="16.5">
      <c r="A6" s="4" t="s">
        <v>40</v>
      </c>
    </row>
    <row r="7" ht="16.5">
      <c r="A7" s="4" t="s">
        <v>41</v>
      </c>
    </row>
    <row r="8" ht="16.5">
      <c r="A8" s="4" t="s">
        <v>43</v>
      </c>
    </row>
    <row r="9" ht="16.5">
      <c r="A9" s="4"/>
    </row>
    <row r="10" ht="16.5">
      <c r="A10" s="4" t="s">
        <v>13</v>
      </c>
    </row>
    <row r="11" ht="16.5">
      <c r="A11" s="4" t="s">
        <v>12</v>
      </c>
    </row>
    <row r="12" ht="16.5">
      <c r="A12" s="4" t="s">
        <v>11</v>
      </c>
    </row>
    <row r="13" ht="16.5">
      <c r="A13" s="4" t="s">
        <v>44</v>
      </c>
    </row>
    <row r="14" ht="16.5">
      <c r="A14" s="4" t="s">
        <v>10</v>
      </c>
    </row>
    <row r="15" ht="16.5">
      <c r="A15" s="4" t="s">
        <v>9</v>
      </c>
    </row>
    <row r="16" ht="16.5">
      <c r="A16" s="4" t="s">
        <v>8</v>
      </c>
    </row>
    <row r="17" ht="16.5">
      <c r="A17" s="4" t="s">
        <v>7</v>
      </c>
    </row>
    <row r="18" ht="16.5">
      <c r="A18" s="4" t="s">
        <v>6</v>
      </c>
    </row>
    <row r="19" ht="16.5">
      <c r="A19" s="4" t="s">
        <v>5</v>
      </c>
    </row>
    <row r="20" ht="16.5">
      <c r="A20" s="6"/>
    </row>
    <row r="21" ht="16.5">
      <c r="A21" s="4" t="s">
        <v>4</v>
      </c>
    </row>
    <row r="22" ht="16.5">
      <c r="A22" s="4" t="s">
        <v>3</v>
      </c>
    </row>
    <row r="23" ht="16.5">
      <c r="A23" s="4" t="s">
        <v>2</v>
      </c>
    </row>
    <row r="24" ht="16.5">
      <c r="A24" s="4" t="s">
        <v>45</v>
      </c>
    </row>
    <row r="25" ht="16.5">
      <c r="A25" s="4" t="s">
        <v>46</v>
      </c>
    </row>
    <row r="26" ht="16.5">
      <c r="A26" s="4" t="s">
        <v>47</v>
      </c>
    </row>
    <row r="27" ht="16.5">
      <c r="A27" s="4" t="s">
        <v>48</v>
      </c>
    </row>
    <row r="28" ht="16.5">
      <c r="A28" s="6"/>
    </row>
    <row r="29" ht="16.5">
      <c r="A29" s="4" t="s">
        <v>1</v>
      </c>
    </row>
    <row r="30" ht="16.5">
      <c r="A30" s="4" t="s">
        <v>0</v>
      </c>
    </row>
    <row r="31" ht="16.5">
      <c r="A31" s="4" t="s">
        <v>49</v>
      </c>
    </row>
    <row r="32" ht="16.5">
      <c r="A32" s="4" t="s">
        <v>50</v>
      </c>
    </row>
    <row r="33" ht="16.5">
      <c r="A33" s="4" t="s">
        <v>51</v>
      </c>
    </row>
    <row r="34" ht="17.25" thickBot="1">
      <c r="A34" s="7"/>
    </row>
  </sheetData>
  <sheetProtection/>
  <printOptions/>
  <pageMargins left="0.57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H15" sqref="H15"/>
    </sheetView>
  </sheetViews>
  <sheetFormatPr defaultColWidth="9.00390625" defaultRowHeight="16.5"/>
  <cols>
    <col min="1" max="1" width="14.50390625" style="16" customWidth="1"/>
    <col min="2" max="2" width="20.125" style="16" customWidth="1"/>
    <col min="3" max="3" width="13.25390625" style="16" customWidth="1"/>
    <col min="4" max="4" width="13.50390625" style="16" customWidth="1"/>
    <col min="5" max="5" width="14.75390625" style="16" customWidth="1"/>
    <col min="6" max="6" width="11.375" style="16" customWidth="1"/>
    <col min="7" max="16384" width="9.00390625" style="16" customWidth="1"/>
  </cols>
  <sheetData>
    <row r="1" spans="1:6" ht="25.5">
      <c r="A1" s="15" t="s">
        <v>52</v>
      </c>
      <c r="B1" s="15"/>
      <c r="C1" s="15"/>
      <c r="D1" s="15"/>
      <c r="E1" s="15"/>
      <c r="F1" s="15"/>
    </row>
    <row r="2" spans="1:6" ht="19.5">
      <c r="A2" s="17" t="s">
        <v>53</v>
      </c>
      <c r="B2" s="17"/>
      <c r="C2" s="17"/>
      <c r="D2" s="17"/>
      <c r="E2" s="17"/>
      <c r="F2" s="17"/>
    </row>
    <row r="3" spans="1:6" ht="16.5">
      <c r="A3" s="18" t="s">
        <v>54</v>
      </c>
      <c r="B3" s="18"/>
      <c r="C3" s="18"/>
      <c r="D3" s="18"/>
      <c r="E3" s="18"/>
      <c r="F3" s="18"/>
    </row>
    <row r="4" ht="17.25" thickBot="1"/>
    <row r="5" spans="1:6" ht="24.75" customHeight="1">
      <c r="A5" s="19" t="s">
        <v>55</v>
      </c>
      <c r="B5" s="20" t="s">
        <v>56</v>
      </c>
      <c r="C5" s="21" t="s">
        <v>57</v>
      </c>
      <c r="D5" s="21" t="s">
        <v>58</v>
      </c>
      <c r="E5" s="22" t="s">
        <v>59</v>
      </c>
      <c r="F5" s="23"/>
    </row>
    <row r="6" spans="1:6" ht="24.75" customHeight="1">
      <c r="A6" s="24" t="s">
        <v>60</v>
      </c>
      <c r="B6" s="25"/>
      <c r="C6" s="26" t="s">
        <v>61</v>
      </c>
      <c r="D6" s="26" t="s">
        <v>60</v>
      </c>
      <c r="E6" s="27" t="s">
        <v>62</v>
      </c>
      <c r="F6" s="28" t="s">
        <v>27</v>
      </c>
    </row>
    <row r="7" spans="1:6" ht="24.75" customHeight="1">
      <c r="A7" s="29">
        <f>SUM(A8:A11)</f>
        <v>165494615</v>
      </c>
      <c r="B7" s="30" t="s">
        <v>26</v>
      </c>
      <c r="C7" s="31">
        <f>SUM(C8:C11)</f>
        <v>141664800</v>
      </c>
      <c r="D7" s="31">
        <f>SUM(D8:D11)</f>
        <v>153774000</v>
      </c>
      <c r="E7" s="75">
        <f>+C7-D7</f>
        <v>-12109200</v>
      </c>
      <c r="F7" s="33">
        <f>+E7/D7*100</f>
        <v>-7.874673221740997</v>
      </c>
    </row>
    <row r="8" spans="1:6" ht="24.75" customHeight="1">
      <c r="A8" s="34">
        <v>157555100</v>
      </c>
      <c r="B8" s="30" t="s">
        <v>25</v>
      </c>
      <c r="C8" s="35">
        <v>133764800</v>
      </c>
      <c r="D8" s="35">
        <v>145909000</v>
      </c>
      <c r="E8" s="75">
        <f>+C8-D8</f>
        <v>-12144200</v>
      </c>
      <c r="F8" s="33">
        <f aca="true" t="shared" si="0" ref="F8:F18">+E8/D8*100</f>
        <v>-8.32313291160929</v>
      </c>
    </row>
    <row r="9" spans="1:6" ht="24.75" customHeight="1">
      <c r="A9" s="34">
        <v>2779713</v>
      </c>
      <c r="B9" s="30" t="s">
        <v>24</v>
      </c>
      <c r="C9" s="35">
        <v>3000000</v>
      </c>
      <c r="D9" s="35">
        <v>2980000</v>
      </c>
      <c r="E9" s="32">
        <f>+C9-D9</f>
        <v>20000</v>
      </c>
      <c r="F9" s="33">
        <f t="shared" si="0"/>
        <v>0.6711409395973155</v>
      </c>
    </row>
    <row r="10" spans="1:6" ht="24.75" customHeight="1">
      <c r="A10" s="34">
        <v>1907316</v>
      </c>
      <c r="B10" s="30" t="s">
        <v>23</v>
      </c>
      <c r="C10" s="35">
        <v>1900000</v>
      </c>
      <c r="D10" s="35">
        <v>1890000</v>
      </c>
      <c r="E10" s="36">
        <f>+C10-D10</f>
        <v>10000</v>
      </c>
      <c r="F10" s="37">
        <f>+E10/D10*100</f>
        <v>0.5291005291005291</v>
      </c>
    </row>
    <row r="11" spans="1:6" ht="24.75" customHeight="1">
      <c r="A11" s="34">
        <v>3252486</v>
      </c>
      <c r="B11" s="30" t="s">
        <v>22</v>
      </c>
      <c r="C11" s="35">
        <v>3000000</v>
      </c>
      <c r="D11" s="35">
        <v>2995000</v>
      </c>
      <c r="E11" s="36">
        <f>+C11-D11</f>
        <v>5000</v>
      </c>
      <c r="F11" s="37">
        <f>+E11/D11*100</f>
        <v>0.1669449081803005</v>
      </c>
    </row>
    <row r="12" spans="1:6" ht="24.75" customHeight="1">
      <c r="A12" s="34"/>
      <c r="B12" s="30"/>
      <c r="C12" s="35"/>
      <c r="D12" s="35"/>
      <c r="E12" s="38"/>
      <c r="F12" s="39"/>
    </row>
    <row r="13" spans="1:6" ht="24.75" customHeight="1">
      <c r="A13" s="40">
        <f>SUM(A14:A18)</f>
        <v>140459278</v>
      </c>
      <c r="B13" s="41" t="s">
        <v>21</v>
      </c>
      <c r="C13" s="42">
        <f>SUM(C14:C18)</f>
        <v>138480650</v>
      </c>
      <c r="D13" s="42">
        <f>SUM(D14:D18)</f>
        <v>138906740</v>
      </c>
      <c r="E13" s="38">
        <f aca="true" t="shared" si="1" ref="E13:E18">+C13-D13</f>
        <v>-426090</v>
      </c>
      <c r="F13" s="33">
        <f t="shared" si="0"/>
        <v>-0.3067453746304895</v>
      </c>
    </row>
    <row r="14" spans="1:6" ht="24.75" customHeight="1">
      <c r="A14" s="34">
        <v>1865535</v>
      </c>
      <c r="B14" s="30" t="s">
        <v>20</v>
      </c>
      <c r="C14" s="35">
        <v>1641650</v>
      </c>
      <c r="D14" s="35">
        <v>1761740</v>
      </c>
      <c r="E14" s="38">
        <f t="shared" si="1"/>
        <v>-120090</v>
      </c>
      <c r="F14" s="76">
        <f t="shared" si="0"/>
        <v>-6.816556359054117</v>
      </c>
    </row>
    <row r="15" spans="1:6" ht="24.75" customHeight="1">
      <c r="A15" s="34">
        <v>35283110</v>
      </c>
      <c r="B15" s="30" t="s">
        <v>19</v>
      </c>
      <c r="C15" s="35">
        <v>35064000</v>
      </c>
      <c r="D15" s="35">
        <v>35177000</v>
      </c>
      <c r="E15" s="38">
        <f t="shared" si="1"/>
        <v>-113000</v>
      </c>
      <c r="F15" s="33">
        <f t="shared" si="0"/>
        <v>-0.32123262358927707</v>
      </c>
    </row>
    <row r="16" spans="1:6" ht="24.75" customHeight="1">
      <c r="A16" s="34">
        <v>94564375</v>
      </c>
      <c r="B16" s="30" t="s">
        <v>63</v>
      </c>
      <c r="C16" s="32">
        <v>93275000</v>
      </c>
      <c r="D16" s="32">
        <v>93230000</v>
      </c>
      <c r="E16" s="38">
        <f t="shared" si="1"/>
        <v>45000</v>
      </c>
      <c r="F16" s="33">
        <f t="shared" si="0"/>
        <v>0.04826772498122922</v>
      </c>
    </row>
    <row r="17" spans="1:6" ht="24.75" customHeight="1">
      <c r="A17" s="34">
        <v>759150</v>
      </c>
      <c r="B17" s="43" t="s">
        <v>18</v>
      </c>
      <c r="C17" s="32">
        <v>700000</v>
      </c>
      <c r="D17" s="32">
        <v>748000</v>
      </c>
      <c r="E17" s="36">
        <f>+C17-D17</f>
        <v>-48000</v>
      </c>
      <c r="F17" s="76">
        <f>+E17/D17*100</f>
        <v>-6.417112299465241</v>
      </c>
    </row>
    <row r="18" spans="1:6" ht="24.75" customHeight="1">
      <c r="A18" s="34">
        <v>7987108</v>
      </c>
      <c r="B18" s="30" t="s">
        <v>64</v>
      </c>
      <c r="C18" s="32">
        <v>7800000</v>
      </c>
      <c r="D18" s="32">
        <v>7990000</v>
      </c>
      <c r="E18" s="36">
        <f t="shared" si="1"/>
        <v>-190000</v>
      </c>
      <c r="F18" s="76">
        <f t="shared" si="0"/>
        <v>-2.3779724655819776</v>
      </c>
    </row>
    <row r="19" spans="1:6" ht="24.75" customHeight="1">
      <c r="A19" s="34"/>
      <c r="B19" s="30"/>
      <c r="C19" s="32"/>
      <c r="D19" s="32"/>
      <c r="E19" s="32"/>
      <c r="F19" s="39"/>
    </row>
    <row r="20" spans="1:6" ht="24.75" customHeight="1">
      <c r="A20" s="34"/>
      <c r="B20" s="30"/>
      <c r="C20" s="32"/>
      <c r="D20" s="32"/>
      <c r="E20" s="32"/>
      <c r="F20" s="39"/>
    </row>
    <row r="21" spans="1:6" ht="24.75" customHeight="1">
      <c r="A21" s="34"/>
      <c r="B21" s="30"/>
      <c r="C21" s="35"/>
      <c r="D21" s="35"/>
      <c r="E21" s="35"/>
      <c r="F21" s="39"/>
    </row>
    <row r="22" spans="1:6" ht="24.75" customHeight="1">
      <c r="A22" s="34"/>
      <c r="B22" s="30"/>
      <c r="C22" s="32"/>
      <c r="D22" s="32"/>
      <c r="E22" s="32"/>
      <c r="F22" s="39"/>
    </row>
    <row r="23" spans="1:6" ht="24.75" customHeight="1">
      <c r="A23" s="34"/>
      <c r="B23" s="30"/>
      <c r="C23" s="32"/>
      <c r="D23" s="32"/>
      <c r="E23" s="32"/>
      <c r="F23" s="39"/>
    </row>
    <row r="24" spans="1:6" ht="24.75" customHeight="1">
      <c r="A24" s="34"/>
      <c r="B24" s="30"/>
      <c r="C24" s="32"/>
      <c r="D24" s="32"/>
      <c r="E24" s="32"/>
      <c r="F24" s="39"/>
    </row>
    <row r="25" spans="1:6" ht="24.75" customHeight="1">
      <c r="A25" s="34"/>
      <c r="B25" s="30"/>
      <c r="C25" s="32"/>
      <c r="D25" s="32"/>
      <c r="E25" s="32"/>
      <c r="F25" s="39"/>
    </row>
    <row r="26" spans="1:6" ht="24.75" customHeight="1">
      <c r="A26" s="34"/>
      <c r="B26" s="41"/>
      <c r="C26" s="32"/>
      <c r="D26" s="32"/>
      <c r="E26" s="32"/>
      <c r="F26" s="39"/>
    </row>
    <row r="27" spans="1:6" ht="24.75" customHeight="1">
      <c r="A27" s="34"/>
      <c r="B27" s="30"/>
      <c r="C27" s="32"/>
      <c r="D27" s="32"/>
      <c r="E27" s="32"/>
      <c r="F27" s="39"/>
    </row>
    <row r="28" spans="1:6" ht="24.75" customHeight="1">
      <c r="A28" s="34"/>
      <c r="B28" s="30"/>
      <c r="C28" s="32"/>
      <c r="D28" s="32"/>
      <c r="E28" s="32"/>
      <c r="F28" s="39"/>
    </row>
    <row r="29" spans="1:6" ht="24.75" customHeight="1">
      <c r="A29" s="34"/>
      <c r="B29" s="44"/>
      <c r="C29" s="35"/>
      <c r="D29" s="35"/>
      <c r="E29" s="35"/>
      <c r="F29" s="39"/>
    </row>
    <row r="30" spans="1:6" ht="24.75" customHeight="1" thickBot="1">
      <c r="A30" s="45">
        <f>+A7-A13</f>
        <v>25035337</v>
      </c>
      <c r="B30" s="46" t="s">
        <v>17</v>
      </c>
      <c r="C30" s="47">
        <f>+C7-C13</f>
        <v>3184150</v>
      </c>
      <c r="D30" s="47">
        <f>+D7-D13</f>
        <v>14867260</v>
      </c>
      <c r="E30" s="48">
        <f>+C30-D30</f>
        <v>-11683110</v>
      </c>
      <c r="F30" s="49"/>
    </row>
  </sheetData>
  <sheetProtection/>
  <mergeCells count="5">
    <mergeCell ref="A1:F1"/>
    <mergeCell ref="A2:F2"/>
    <mergeCell ref="A3:F3"/>
    <mergeCell ref="B5:B6"/>
    <mergeCell ref="E5:F5"/>
  </mergeCells>
  <printOptions/>
  <pageMargins left="0.75" right="0.48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15" sqref="F15"/>
    </sheetView>
  </sheetViews>
  <sheetFormatPr defaultColWidth="9.00390625" defaultRowHeight="16.5"/>
  <cols>
    <col min="1" max="1" width="13.625" style="16" bestFit="1" customWidth="1"/>
    <col min="2" max="2" width="5.50390625" style="71" customWidth="1"/>
    <col min="3" max="3" width="19.50390625" style="16" customWidth="1"/>
    <col min="4" max="5" width="12.625" style="16" customWidth="1"/>
    <col min="6" max="6" width="13.25390625" style="16" customWidth="1"/>
    <col min="7" max="7" width="10.375" style="16" customWidth="1"/>
    <col min="8" max="8" width="67.125" style="16" customWidth="1"/>
    <col min="9" max="16384" width="9.00390625" style="16" customWidth="1"/>
  </cols>
  <sheetData>
    <row r="1" spans="1:8" ht="25.5">
      <c r="A1" s="15" t="s">
        <v>52</v>
      </c>
      <c r="B1" s="15"/>
      <c r="C1" s="15"/>
      <c r="D1" s="15"/>
      <c r="E1" s="15"/>
      <c r="F1" s="15"/>
      <c r="G1" s="15"/>
      <c r="H1" s="15"/>
    </row>
    <row r="2" spans="1:8" ht="21">
      <c r="A2" s="50" t="s">
        <v>66</v>
      </c>
      <c r="B2" s="50"/>
      <c r="C2" s="50"/>
      <c r="D2" s="50"/>
      <c r="E2" s="50"/>
      <c r="F2" s="50"/>
      <c r="G2" s="50"/>
      <c r="H2" s="50"/>
    </row>
    <row r="3" spans="1:8" s="3" customFormat="1" ht="16.5">
      <c r="A3" s="12" t="s">
        <v>67</v>
      </c>
      <c r="B3" s="12"/>
      <c r="C3" s="12"/>
      <c r="D3" s="12"/>
      <c r="E3" s="12"/>
      <c r="F3" s="12"/>
      <c r="G3" s="12"/>
      <c r="H3" s="12"/>
    </row>
    <row r="4" s="3" customFormat="1" ht="17.25" thickBot="1">
      <c r="H4" s="51" t="s">
        <v>68</v>
      </c>
    </row>
    <row r="5" spans="1:8" ht="19.5" customHeight="1">
      <c r="A5" s="19" t="s">
        <v>55</v>
      </c>
      <c r="B5" s="22" t="s">
        <v>69</v>
      </c>
      <c r="C5" s="52"/>
      <c r="D5" s="21" t="s">
        <v>57</v>
      </c>
      <c r="E5" s="21" t="s">
        <v>70</v>
      </c>
      <c r="F5" s="53" t="s">
        <v>71</v>
      </c>
      <c r="G5" s="54"/>
      <c r="H5" s="13" t="s">
        <v>72</v>
      </c>
    </row>
    <row r="6" spans="1:8" ht="19.5" customHeight="1">
      <c r="A6" s="24" t="s">
        <v>60</v>
      </c>
      <c r="B6" s="27" t="s">
        <v>28</v>
      </c>
      <c r="C6" s="26" t="s">
        <v>73</v>
      </c>
      <c r="D6" s="26" t="s">
        <v>61</v>
      </c>
      <c r="E6" s="26" t="s">
        <v>74</v>
      </c>
      <c r="F6" s="26" t="s">
        <v>75</v>
      </c>
      <c r="G6" s="27" t="s">
        <v>27</v>
      </c>
      <c r="H6" s="14"/>
    </row>
    <row r="7" spans="1:8" ht="19.5" customHeight="1">
      <c r="A7" s="55">
        <f>SUM(A8:A20)</f>
        <v>157555100</v>
      </c>
      <c r="B7" s="44">
        <v>4110</v>
      </c>
      <c r="C7" s="30" t="s">
        <v>25</v>
      </c>
      <c r="D7" s="56">
        <f>SUM(D8:D20)</f>
        <v>133764800</v>
      </c>
      <c r="E7" s="56">
        <f>SUM(E8:E20)</f>
        <v>145909000</v>
      </c>
      <c r="F7" s="75">
        <f>+(D7)-(E7)</f>
        <v>-12144200</v>
      </c>
      <c r="G7" s="57">
        <f>+(F7)/(E7)*100</f>
        <v>-8.32313291160929</v>
      </c>
      <c r="H7" s="58"/>
    </row>
    <row r="8" spans="1:8" ht="19.5" customHeight="1">
      <c r="A8" s="34">
        <v>110379593</v>
      </c>
      <c r="B8" s="44">
        <v>4111</v>
      </c>
      <c r="C8" s="43" t="s">
        <v>76</v>
      </c>
      <c r="D8" s="32">
        <v>90000000</v>
      </c>
      <c r="E8" s="32">
        <v>100500000</v>
      </c>
      <c r="F8" s="75">
        <f>+(D8)-(E8)</f>
        <v>-10500000</v>
      </c>
      <c r="G8" s="57">
        <f>+(F8)/(E8)*100</f>
        <v>-10.44776119402985</v>
      </c>
      <c r="H8" s="58" t="s">
        <v>77</v>
      </c>
    </row>
    <row r="9" spans="1:8" ht="19.5" customHeight="1">
      <c r="A9" s="34"/>
      <c r="B9" s="44"/>
      <c r="C9" s="43"/>
      <c r="D9" s="32"/>
      <c r="E9" s="32"/>
      <c r="F9" s="32"/>
      <c r="G9" s="57"/>
      <c r="H9" s="58" t="s">
        <v>78</v>
      </c>
    </row>
    <row r="10" spans="1:8" ht="19.5" customHeight="1">
      <c r="A10" s="34"/>
      <c r="B10" s="44"/>
      <c r="C10" s="43"/>
      <c r="D10" s="32"/>
      <c r="E10" s="32"/>
      <c r="F10" s="32"/>
      <c r="G10" s="57"/>
      <c r="H10" s="59" t="s">
        <v>79</v>
      </c>
    </row>
    <row r="11" spans="1:8" ht="19.5" customHeight="1">
      <c r="A11" s="55"/>
      <c r="B11" s="44"/>
      <c r="C11" s="60"/>
      <c r="D11" s="61"/>
      <c r="E11" s="61"/>
      <c r="F11" s="32"/>
      <c r="G11" s="57"/>
      <c r="H11" s="59" t="s">
        <v>80</v>
      </c>
    </row>
    <row r="12" spans="1:8" ht="19.5" customHeight="1">
      <c r="A12" s="34"/>
      <c r="B12" s="44"/>
      <c r="C12" s="60"/>
      <c r="D12" s="35"/>
      <c r="E12" s="35"/>
      <c r="F12" s="32"/>
      <c r="G12" s="57"/>
      <c r="H12" s="62" t="s">
        <v>81</v>
      </c>
    </row>
    <row r="13" spans="1:8" ht="19.5" customHeight="1">
      <c r="A13" s="34">
        <v>17275723</v>
      </c>
      <c r="B13" s="44">
        <v>4112</v>
      </c>
      <c r="C13" s="43" t="s">
        <v>82</v>
      </c>
      <c r="D13" s="32">
        <v>14134000</v>
      </c>
      <c r="E13" s="32">
        <v>15709000</v>
      </c>
      <c r="F13" s="75">
        <f>+(D13)-(E13)</f>
        <v>-1575000</v>
      </c>
      <c r="G13" s="57">
        <f>+(F13)/(E13)*100</f>
        <v>-10.026099688076899</v>
      </c>
      <c r="H13" s="63"/>
    </row>
    <row r="14" spans="1:8" ht="19.5" customHeight="1">
      <c r="A14" s="34"/>
      <c r="B14" s="44"/>
      <c r="C14" s="60"/>
      <c r="D14" s="61"/>
      <c r="E14" s="61"/>
      <c r="F14" s="32"/>
      <c r="G14" s="57"/>
      <c r="H14" s="58" t="s">
        <v>83</v>
      </c>
    </row>
    <row r="15" spans="1:8" ht="19.5" customHeight="1">
      <c r="A15" s="34"/>
      <c r="B15" s="44"/>
      <c r="C15" s="60"/>
      <c r="D15" s="35"/>
      <c r="E15" s="35"/>
      <c r="F15" s="32"/>
      <c r="G15" s="57"/>
      <c r="H15" s="58" t="s">
        <v>84</v>
      </c>
    </row>
    <row r="16" spans="1:8" ht="19.5" customHeight="1">
      <c r="A16" s="34"/>
      <c r="B16" s="44"/>
      <c r="C16" s="60"/>
      <c r="D16" s="61"/>
      <c r="E16" s="61"/>
      <c r="F16" s="32"/>
      <c r="G16" s="57"/>
      <c r="H16" s="58" t="s">
        <v>85</v>
      </c>
    </row>
    <row r="17" spans="1:8" ht="19.5" customHeight="1">
      <c r="A17" s="34"/>
      <c r="B17" s="44"/>
      <c r="C17" s="43"/>
      <c r="D17" s="32"/>
      <c r="E17" s="36"/>
      <c r="F17" s="32"/>
      <c r="G17" s="57"/>
      <c r="H17" s="58" t="s">
        <v>86</v>
      </c>
    </row>
    <row r="18" spans="1:8" ht="19.5" customHeight="1">
      <c r="A18" s="34"/>
      <c r="B18" s="44"/>
      <c r="C18" s="43"/>
      <c r="D18" s="32"/>
      <c r="E18" s="36"/>
      <c r="F18" s="32"/>
      <c r="G18" s="57"/>
      <c r="H18" s="58" t="s">
        <v>87</v>
      </c>
    </row>
    <row r="19" spans="1:8" ht="19.5" customHeight="1">
      <c r="A19" s="34">
        <v>29899784</v>
      </c>
      <c r="B19" s="44">
        <v>4140</v>
      </c>
      <c r="C19" s="43" t="s">
        <v>88</v>
      </c>
      <c r="D19" s="32">
        <v>29630800</v>
      </c>
      <c r="E19" s="36">
        <v>29700000</v>
      </c>
      <c r="F19" s="75">
        <f>+(D19)-(E19)</f>
        <v>-69200</v>
      </c>
      <c r="G19" s="57">
        <f>+(F19)/(E19)*100</f>
        <v>-0.232996632996633</v>
      </c>
      <c r="H19" s="58" t="s">
        <v>89</v>
      </c>
    </row>
    <row r="20" spans="1:8" ht="19.5" customHeight="1">
      <c r="A20" s="34"/>
      <c r="B20" s="44"/>
      <c r="C20" s="64"/>
      <c r="D20" s="32"/>
      <c r="E20" s="36"/>
      <c r="F20" s="32"/>
      <c r="G20" s="57"/>
      <c r="H20" s="58"/>
    </row>
    <row r="21" spans="1:8" ht="19.5" customHeight="1">
      <c r="A21" s="34"/>
      <c r="B21" s="44"/>
      <c r="C21" s="41"/>
      <c r="D21" s="32"/>
      <c r="E21" s="36"/>
      <c r="F21" s="32"/>
      <c r="G21" s="57"/>
      <c r="H21" s="58"/>
    </row>
    <row r="22" spans="1:8" ht="19.5" customHeight="1">
      <c r="A22" s="55">
        <f>SUM(A23)</f>
        <v>2779713</v>
      </c>
      <c r="B22" s="44">
        <v>4150</v>
      </c>
      <c r="C22" s="60" t="s">
        <v>90</v>
      </c>
      <c r="D22" s="61">
        <f>+D23</f>
        <v>3000000</v>
      </c>
      <c r="E22" s="61">
        <f>+E23</f>
        <v>2980000</v>
      </c>
      <c r="F22" s="32">
        <f>+(D22)-(E22)</f>
        <v>20000</v>
      </c>
      <c r="G22" s="57">
        <f>+(F22)/(E22)*100</f>
        <v>0.6711409395973155</v>
      </c>
      <c r="H22" s="58"/>
    </row>
    <row r="23" spans="1:9" ht="19.5" customHeight="1">
      <c r="A23" s="34">
        <v>2779713</v>
      </c>
      <c r="B23" s="44">
        <v>4151</v>
      </c>
      <c r="C23" s="60" t="s">
        <v>91</v>
      </c>
      <c r="D23" s="35">
        <v>3000000</v>
      </c>
      <c r="E23" s="35">
        <v>2980000</v>
      </c>
      <c r="F23" s="32">
        <f>+(D23)-(E23)</f>
        <v>20000</v>
      </c>
      <c r="G23" s="57">
        <f>+(F23)/(E23)*100</f>
        <v>0.6711409395973155</v>
      </c>
      <c r="H23" s="58"/>
      <c r="I23" s="65"/>
    </row>
    <row r="24" spans="1:8" ht="19.5" customHeight="1">
      <c r="A24" s="55">
        <f>SUM(A25)</f>
        <v>1907316</v>
      </c>
      <c r="B24" s="44">
        <v>4170</v>
      </c>
      <c r="C24" s="60" t="s">
        <v>23</v>
      </c>
      <c r="D24" s="61">
        <f>+D25</f>
        <v>1900000</v>
      </c>
      <c r="E24" s="61">
        <f>+E25</f>
        <v>1890000</v>
      </c>
      <c r="F24" s="32">
        <f>+(D24)-(E24)</f>
        <v>10000</v>
      </c>
      <c r="G24" s="57">
        <f>+(F24)/(E24)*100</f>
        <v>0.5291005291005291</v>
      </c>
      <c r="H24" s="58"/>
    </row>
    <row r="25" spans="1:8" ht="19.5" customHeight="1">
      <c r="A25" s="34">
        <v>1907316</v>
      </c>
      <c r="B25" s="44">
        <v>4171</v>
      </c>
      <c r="C25" s="43" t="s">
        <v>92</v>
      </c>
      <c r="D25" s="32">
        <v>1900000</v>
      </c>
      <c r="E25" s="36">
        <v>1890000</v>
      </c>
      <c r="F25" s="32">
        <f>+(D25)-(E25)</f>
        <v>10000</v>
      </c>
      <c r="G25" s="57">
        <f>+(F25)/(E25)*100</f>
        <v>0.5291005291005291</v>
      </c>
      <c r="H25" s="58"/>
    </row>
    <row r="26" spans="1:8" ht="19.5" customHeight="1">
      <c r="A26" s="34">
        <v>3252486</v>
      </c>
      <c r="B26" s="44">
        <v>4190</v>
      </c>
      <c r="C26" s="43" t="s">
        <v>93</v>
      </c>
      <c r="D26" s="32">
        <v>3000000</v>
      </c>
      <c r="E26" s="36">
        <v>2995000</v>
      </c>
      <c r="F26" s="32">
        <f>+(D26)-(E26)</f>
        <v>5000</v>
      </c>
      <c r="G26" s="57">
        <f>+(F26)/(E26)*100</f>
        <v>0.1669449081803005</v>
      </c>
      <c r="H26" s="58"/>
    </row>
    <row r="27" spans="1:8" ht="19.5" customHeight="1">
      <c r="A27" s="34"/>
      <c r="B27" s="44"/>
      <c r="C27" s="41"/>
      <c r="D27" s="32"/>
      <c r="E27" s="36"/>
      <c r="F27" s="32"/>
      <c r="G27" s="57"/>
      <c r="H27" s="58"/>
    </row>
    <row r="28" spans="1:8" ht="19.5" customHeight="1" thickBot="1">
      <c r="A28" s="66">
        <f>SUM(A7,A22,A24,A26)</f>
        <v>165494615</v>
      </c>
      <c r="B28" s="67"/>
      <c r="C28" s="68"/>
      <c r="D28" s="69">
        <f>SUM(D7,D22,D24,D26)</f>
        <v>141664800</v>
      </c>
      <c r="E28" s="69">
        <f>SUM(E7,E22,E24,E26)</f>
        <v>153774000</v>
      </c>
      <c r="F28" s="77">
        <f>SUM(F7,F22,F24,F26)</f>
        <v>-12109200</v>
      </c>
      <c r="G28" s="46">
        <f>+(F28)/(E28)*100</f>
        <v>-7.874673221740997</v>
      </c>
      <c r="H28" s="70"/>
    </row>
    <row r="29" spans="7:8" ht="16.5">
      <c r="G29" s="65"/>
      <c r="H29" s="65"/>
    </row>
  </sheetData>
  <sheetProtection/>
  <mergeCells count="6">
    <mergeCell ref="A1:H1"/>
    <mergeCell ref="A2:H2"/>
    <mergeCell ref="A3:H3"/>
    <mergeCell ref="H5:H6"/>
    <mergeCell ref="B5:C5"/>
    <mergeCell ref="F5:G5"/>
  </mergeCells>
  <printOptions/>
  <pageMargins left="0.66" right="0.2" top="0.46" bottom="0.56" header="0.5" footer="0.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0">
      <selection activeCell="K35" sqref="K35"/>
    </sheetView>
  </sheetViews>
  <sheetFormatPr defaultColWidth="9.00390625" defaultRowHeight="16.5"/>
  <cols>
    <col min="1" max="1" width="12.125" style="16" customWidth="1"/>
    <col min="2" max="2" width="5.375" style="71" customWidth="1"/>
    <col min="3" max="3" width="18.875" style="16" customWidth="1"/>
    <col min="4" max="5" width="12.125" style="16" customWidth="1"/>
    <col min="6" max="6" width="12.625" style="16" customWidth="1"/>
    <col min="7" max="7" width="10.75390625" style="16" customWidth="1"/>
    <col min="8" max="8" width="9.00390625" style="16" customWidth="1"/>
    <col min="9" max="9" width="3.625" style="16" customWidth="1"/>
    <col min="10" max="16384" width="9.00390625" style="16" customWidth="1"/>
  </cols>
  <sheetData>
    <row r="1" spans="1:8" ht="25.5">
      <c r="A1" s="15" t="s">
        <v>52</v>
      </c>
      <c r="B1" s="15"/>
      <c r="C1" s="15"/>
      <c r="D1" s="15"/>
      <c r="E1" s="15"/>
      <c r="F1" s="15"/>
      <c r="G1" s="15"/>
      <c r="H1" s="15"/>
    </row>
    <row r="2" spans="1:8" ht="19.5">
      <c r="A2" s="17" t="s">
        <v>94</v>
      </c>
      <c r="B2" s="17"/>
      <c r="C2" s="17"/>
      <c r="D2" s="17"/>
      <c r="E2" s="17"/>
      <c r="F2" s="17"/>
      <c r="G2" s="17"/>
      <c r="H2" s="17"/>
    </row>
    <row r="3" spans="1:8" ht="16.5">
      <c r="A3" s="18" t="s">
        <v>95</v>
      </c>
      <c r="B3" s="18"/>
      <c r="C3" s="18"/>
      <c r="D3" s="18"/>
      <c r="E3" s="18"/>
      <c r="F3" s="18"/>
      <c r="G3" s="18"/>
      <c r="H3" s="18"/>
    </row>
    <row r="4" ht="17.25" thickBot="1">
      <c r="G4" s="16" t="s">
        <v>68</v>
      </c>
    </row>
    <row r="5" spans="1:8" ht="24.75" customHeight="1">
      <c r="A5" s="19" t="s">
        <v>55</v>
      </c>
      <c r="B5" s="22" t="s">
        <v>96</v>
      </c>
      <c r="C5" s="52"/>
      <c r="D5" s="21" t="s">
        <v>57</v>
      </c>
      <c r="E5" s="21" t="s">
        <v>97</v>
      </c>
      <c r="F5" s="53" t="s">
        <v>71</v>
      </c>
      <c r="G5" s="54"/>
      <c r="H5" s="13" t="s">
        <v>98</v>
      </c>
    </row>
    <row r="6" spans="1:8" ht="24.75" customHeight="1">
      <c r="A6" s="24" t="s">
        <v>60</v>
      </c>
      <c r="B6" s="27" t="s">
        <v>28</v>
      </c>
      <c r="C6" s="27" t="s">
        <v>73</v>
      </c>
      <c r="D6" s="26" t="s">
        <v>61</v>
      </c>
      <c r="E6" s="26" t="s">
        <v>74</v>
      </c>
      <c r="F6" s="27" t="s">
        <v>99</v>
      </c>
      <c r="G6" s="27" t="s">
        <v>27</v>
      </c>
      <c r="H6" s="14"/>
    </row>
    <row r="7" spans="1:8" ht="24.75" customHeight="1">
      <c r="A7" s="55">
        <f>+A8+A9</f>
        <v>1865535</v>
      </c>
      <c r="B7" s="44">
        <v>5110</v>
      </c>
      <c r="C7" s="41" t="s">
        <v>20</v>
      </c>
      <c r="D7" s="56">
        <f>+D8+D9</f>
        <v>1641650</v>
      </c>
      <c r="E7" s="56">
        <f>+E8+E9</f>
        <v>1761740</v>
      </c>
      <c r="F7" s="75">
        <f>+D7-E7</f>
        <v>-120090</v>
      </c>
      <c r="G7" s="57">
        <f>+F7/E7*100</f>
        <v>-6.816556359054117</v>
      </c>
      <c r="H7" s="58"/>
    </row>
    <row r="8" spans="1:8" ht="24.75" customHeight="1">
      <c r="A8" s="34">
        <v>223859</v>
      </c>
      <c r="B8" s="44">
        <v>5112</v>
      </c>
      <c r="C8" s="41" t="s">
        <v>30</v>
      </c>
      <c r="D8" s="32">
        <v>225000</v>
      </c>
      <c r="E8" s="32">
        <v>224000</v>
      </c>
      <c r="F8" s="32">
        <f>+D8-E8</f>
        <v>1000</v>
      </c>
      <c r="G8" s="57">
        <f>+F8/E8*100</f>
        <v>0.4464285714285714</v>
      </c>
      <c r="H8" s="58"/>
    </row>
    <row r="9" spans="1:8" ht="24.75" customHeight="1">
      <c r="A9" s="34">
        <v>1641676</v>
      </c>
      <c r="B9" s="44">
        <v>5115</v>
      </c>
      <c r="C9" s="30" t="s">
        <v>100</v>
      </c>
      <c r="D9" s="32">
        <v>1416650</v>
      </c>
      <c r="E9" s="32">
        <v>1537740</v>
      </c>
      <c r="F9" s="75">
        <f>+D9-E9</f>
        <v>-121090</v>
      </c>
      <c r="G9" s="57">
        <f>+F9/E9*100</f>
        <v>-7.874543160742388</v>
      </c>
      <c r="H9" s="58"/>
    </row>
    <row r="10" spans="1:8" ht="24.75" customHeight="1">
      <c r="A10" s="34">
        <f>SUM(A11:A14)</f>
        <v>35283110</v>
      </c>
      <c r="B10" s="44">
        <v>5120</v>
      </c>
      <c r="C10" s="30" t="s">
        <v>19</v>
      </c>
      <c r="D10" s="32">
        <f>SUM(D11:D14)</f>
        <v>35064000</v>
      </c>
      <c r="E10" s="32">
        <f>SUM(E11:E14)</f>
        <v>35177000</v>
      </c>
      <c r="F10" s="75">
        <f>+D10-E10</f>
        <v>-113000</v>
      </c>
      <c r="G10" s="57">
        <f>+F10/E10*100</f>
        <v>-0.32123262358927707</v>
      </c>
      <c r="H10" s="58"/>
    </row>
    <row r="11" spans="1:8" ht="24.75" customHeight="1">
      <c r="A11" s="34">
        <v>16667494</v>
      </c>
      <c r="B11" s="44">
        <v>5121</v>
      </c>
      <c r="C11" s="43" t="s">
        <v>31</v>
      </c>
      <c r="D11" s="32">
        <v>16750000</v>
      </c>
      <c r="E11" s="32">
        <v>16700000</v>
      </c>
      <c r="F11" s="32">
        <f aca="true" t="shared" si="0" ref="F11:F22">+D11-E11</f>
        <v>50000</v>
      </c>
      <c r="G11" s="57">
        <f aca="true" t="shared" si="1" ref="G11:G22">+F11/E11*100</f>
        <v>0.29940119760479045</v>
      </c>
      <c r="H11" s="58"/>
    </row>
    <row r="12" spans="1:8" ht="24.75" customHeight="1">
      <c r="A12" s="34">
        <v>13922258</v>
      </c>
      <c r="B12" s="44">
        <v>5122</v>
      </c>
      <c r="C12" s="43" t="s">
        <v>30</v>
      </c>
      <c r="D12" s="32">
        <v>13500000</v>
      </c>
      <c r="E12" s="32">
        <v>13514000</v>
      </c>
      <c r="F12" s="75">
        <f t="shared" si="0"/>
        <v>-14000</v>
      </c>
      <c r="G12" s="57">
        <f t="shared" si="1"/>
        <v>-0.10359627053426078</v>
      </c>
      <c r="H12" s="58"/>
    </row>
    <row r="13" spans="1:8" ht="24.75" customHeight="1">
      <c r="A13" s="34">
        <v>3730884</v>
      </c>
      <c r="B13" s="44">
        <v>5123</v>
      </c>
      <c r="C13" s="30" t="s">
        <v>101</v>
      </c>
      <c r="D13" s="32">
        <v>3850000</v>
      </c>
      <c r="E13" s="32">
        <v>4000000</v>
      </c>
      <c r="F13" s="75">
        <f t="shared" si="0"/>
        <v>-150000</v>
      </c>
      <c r="G13" s="57">
        <f t="shared" si="1"/>
        <v>-3.75</v>
      </c>
      <c r="H13" s="58"/>
    </row>
    <row r="14" spans="1:8" ht="24.75" customHeight="1">
      <c r="A14" s="34">
        <v>962474</v>
      </c>
      <c r="B14" s="44">
        <v>5124</v>
      </c>
      <c r="C14" s="30" t="s">
        <v>29</v>
      </c>
      <c r="D14" s="32">
        <v>964000</v>
      </c>
      <c r="E14" s="32">
        <v>963000</v>
      </c>
      <c r="F14" s="32">
        <f t="shared" si="0"/>
        <v>1000</v>
      </c>
      <c r="G14" s="57">
        <f t="shared" si="1"/>
        <v>0.10384215991692627</v>
      </c>
      <c r="H14" s="58"/>
    </row>
    <row r="15" spans="1:8" ht="24.75" customHeight="1">
      <c r="A15" s="34">
        <f>SUM(A16:A20)</f>
        <v>94564375</v>
      </c>
      <c r="B15" s="44">
        <v>5130</v>
      </c>
      <c r="C15" s="43" t="s">
        <v>63</v>
      </c>
      <c r="D15" s="32">
        <f>SUM(D16:D20)</f>
        <v>93275000</v>
      </c>
      <c r="E15" s="32">
        <f>SUM(E16:E20)</f>
        <v>93230000</v>
      </c>
      <c r="F15" s="32">
        <f t="shared" si="0"/>
        <v>45000</v>
      </c>
      <c r="G15" s="57">
        <f t="shared" si="1"/>
        <v>0.04826772498122922</v>
      </c>
      <c r="H15" s="58"/>
    </row>
    <row r="16" spans="1:8" ht="24.75" customHeight="1">
      <c r="A16" s="34">
        <v>82833341</v>
      </c>
      <c r="B16" s="44">
        <v>5131</v>
      </c>
      <c r="C16" s="30" t="s">
        <v>31</v>
      </c>
      <c r="D16" s="32">
        <v>83100000</v>
      </c>
      <c r="E16" s="32">
        <v>83000000</v>
      </c>
      <c r="F16" s="32">
        <f t="shared" si="0"/>
        <v>100000</v>
      </c>
      <c r="G16" s="57">
        <f t="shared" si="1"/>
        <v>0.12048192771084339</v>
      </c>
      <c r="H16" s="58"/>
    </row>
    <row r="17" spans="1:8" ht="24.75" customHeight="1">
      <c r="A17" s="34">
        <v>5492577</v>
      </c>
      <c r="B17" s="44">
        <v>5132</v>
      </c>
      <c r="C17" s="30" t="s">
        <v>30</v>
      </c>
      <c r="D17" s="32">
        <v>5450000</v>
      </c>
      <c r="E17" s="32">
        <v>5500000</v>
      </c>
      <c r="F17" s="75">
        <f t="shared" si="0"/>
        <v>-50000</v>
      </c>
      <c r="G17" s="57">
        <f t="shared" si="1"/>
        <v>-0.9090909090909091</v>
      </c>
      <c r="H17" s="58"/>
    </row>
    <row r="18" spans="1:8" ht="24.75" customHeight="1">
      <c r="A18" s="34">
        <v>988697</v>
      </c>
      <c r="B18" s="44">
        <v>5133</v>
      </c>
      <c r="C18" s="30" t="s">
        <v>101</v>
      </c>
      <c r="D18" s="32">
        <v>890000</v>
      </c>
      <c r="E18" s="36">
        <v>900000</v>
      </c>
      <c r="F18" s="75">
        <f t="shared" si="0"/>
        <v>-10000</v>
      </c>
      <c r="G18" s="57">
        <f t="shared" si="1"/>
        <v>-1.1111111111111112</v>
      </c>
      <c r="H18" s="58"/>
    </row>
    <row r="19" spans="1:8" ht="24.75" customHeight="1">
      <c r="A19" s="34">
        <v>1422900</v>
      </c>
      <c r="B19" s="44">
        <v>5135</v>
      </c>
      <c r="C19" s="30" t="s">
        <v>102</v>
      </c>
      <c r="D19" s="32"/>
      <c r="E19" s="36"/>
      <c r="F19" s="32"/>
      <c r="G19" s="57"/>
      <c r="H19" s="58"/>
    </row>
    <row r="20" spans="1:8" ht="24.75" customHeight="1">
      <c r="A20" s="34">
        <v>3826860</v>
      </c>
      <c r="B20" s="44">
        <v>5134</v>
      </c>
      <c r="C20" s="30" t="s">
        <v>29</v>
      </c>
      <c r="D20" s="32">
        <v>3835000</v>
      </c>
      <c r="E20" s="32">
        <v>3830000</v>
      </c>
      <c r="F20" s="32">
        <f t="shared" si="0"/>
        <v>5000</v>
      </c>
      <c r="G20" s="57">
        <f t="shared" si="1"/>
        <v>0.13054830287206268</v>
      </c>
      <c r="H20" s="58"/>
    </row>
    <row r="21" spans="1:8" ht="24.75" customHeight="1">
      <c r="A21" s="34">
        <v>759150</v>
      </c>
      <c r="B21" s="44" t="s">
        <v>103</v>
      </c>
      <c r="C21" s="41" t="s">
        <v>104</v>
      </c>
      <c r="D21" s="32">
        <v>700000</v>
      </c>
      <c r="E21" s="32">
        <v>748000</v>
      </c>
      <c r="F21" s="75">
        <f>+D21-E21</f>
        <v>-48000</v>
      </c>
      <c r="G21" s="57">
        <f>+F21/E21*100</f>
        <v>-6.417112299465241</v>
      </c>
      <c r="H21" s="58"/>
    </row>
    <row r="22" spans="1:8" ht="24.75" customHeight="1">
      <c r="A22" s="34">
        <v>7987108</v>
      </c>
      <c r="B22" s="44">
        <v>5141</v>
      </c>
      <c r="C22" s="43" t="s">
        <v>64</v>
      </c>
      <c r="D22" s="32">
        <v>7800000</v>
      </c>
      <c r="E22" s="32">
        <v>7990000</v>
      </c>
      <c r="F22" s="75">
        <f t="shared" si="0"/>
        <v>-190000</v>
      </c>
      <c r="G22" s="57">
        <f t="shared" si="1"/>
        <v>-2.3779724655819776</v>
      </c>
      <c r="H22" s="58"/>
    </row>
    <row r="23" spans="1:8" ht="24.75" customHeight="1">
      <c r="A23" s="34"/>
      <c r="B23" s="44"/>
      <c r="C23" s="30"/>
      <c r="D23" s="32"/>
      <c r="E23" s="32"/>
      <c r="F23" s="32"/>
      <c r="G23" s="32"/>
      <c r="H23" s="58"/>
    </row>
    <row r="24" spans="1:8" ht="24.75" customHeight="1">
      <c r="A24" s="34"/>
      <c r="B24" s="44"/>
      <c r="C24" s="30"/>
      <c r="D24" s="32"/>
      <c r="E24" s="32"/>
      <c r="F24" s="32"/>
      <c r="G24" s="32"/>
      <c r="H24" s="58"/>
    </row>
    <row r="25" spans="1:8" ht="24.75" customHeight="1">
      <c r="A25" s="34"/>
      <c r="B25" s="44"/>
      <c r="C25" s="30"/>
      <c r="D25" s="32"/>
      <c r="E25" s="32"/>
      <c r="F25" s="32"/>
      <c r="G25" s="32"/>
      <c r="H25" s="58"/>
    </row>
    <row r="26" spans="1:8" ht="24.75" customHeight="1">
      <c r="A26" s="34"/>
      <c r="B26" s="44"/>
      <c r="C26" s="30"/>
      <c r="D26" s="32"/>
      <c r="E26" s="32"/>
      <c r="F26" s="32"/>
      <c r="G26" s="32"/>
      <c r="H26" s="58"/>
    </row>
    <row r="27" spans="1:8" ht="24.75" customHeight="1" thickBot="1">
      <c r="A27" s="72">
        <f>SUM(A7,A10,A15,A21,A22)</f>
        <v>140459278</v>
      </c>
      <c r="B27" s="67"/>
      <c r="C27" s="68"/>
      <c r="D27" s="69">
        <f>SUM(D7,D10,D15,D21,D22)</f>
        <v>138480650</v>
      </c>
      <c r="E27" s="69">
        <f>SUM(E7,E10,E15,E21,E22)</f>
        <v>138906740</v>
      </c>
      <c r="F27" s="78">
        <f>+D27-E27</f>
        <v>-426090</v>
      </c>
      <c r="G27" s="73">
        <f>+F27/E27*100</f>
        <v>-0.3067453746304895</v>
      </c>
      <c r="H27" s="70"/>
    </row>
  </sheetData>
  <sheetProtection/>
  <mergeCells count="6">
    <mergeCell ref="A1:H1"/>
    <mergeCell ref="A2:H2"/>
    <mergeCell ref="A3:H3"/>
    <mergeCell ref="B5:C5"/>
    <mergeCell ref="F5:G5"/>
    <mergeCell ref="H5:H6"/>
  </mergeCells>
  <printOptions/>
  <pageMargins left="0.63" right="0.2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16" sqref="E16"/>
    </sheetView>
  </sheetViews>
  <sheetFormatPr defaultColWidth="9.00390625" defaultRowHeight="16.5"/>
  <cols>
    <col min="1" max="1" width="24.375" style="16" customWidth="1"/>
    <col min="2" max="2" width="13.50390625" style="16" customWidth="1"/>
    <col min="3" max="3" width="12.75390625" style="16" customWidth="1"/>
    <col min="4" max="4" width="11.625" style="16" bestFit="1" customWidth="1"/>
    <col min="5" max="5" width="14.25390625" style="16" customWidth="1"/>
    <col min="6" max="6" width="9.625" style="16" customWidth="1"/>
    <col min="7" max="16384" width="9.00390625" style="16" customWidth="1"/>
  </cols>
  <sheetData>
    <row r="1" spans="1:6" ht="21">
      <c r="A1" s="50" t="s">
        <v>52</v>
      </c>
      <c r="B1" s="50"/>
      <c r="C1" s="50"/>
      <c r="D1" s="50"/>
      <c r="E1" s="50"/>
      <c r="F1" s="50"/>
    </row>
    <row r="2" spans="1:6" ht="19.5">
      <c r="A2" s="17" t="s">
        <v>105</v>
      </c>
      <c r="B2" s="17"/>
      <c r="C2" s="17"/>
      <c r="D2" s="17"/>
      <c r="E2" s="17"/>
      <c r="F2" s="17"/>
    </row>
    <row r="3" spans="1:6" ht="16.5">
      <c r="A3" s="18" t="s">
        <v>54</v>
      </c>
      <c r="B3" s="18"/>
      <c r="C3" s="18"/>
      <c r="D3" s="18"/>
      <c r="E3" s="18"/>
      <c r="F3" s="18"/>
    </row>
    <row r="4" spans="5:6" ht="17.25" thickBot="1">
      <c r="E4" s="79" t="s">
        <v>106</v>
      </c>
      <c r="F4" s="79"/>
    </row>
    <row r="5" spans="1:6" s="71" customFormat="1" ht="25.5" customHeight="1">
      <c r="A5" s="80" t="s">
        <v>107</v>
      </c>
      <c r="B5" s="81" t="s">
        <v>108</v>
      </c>
      <c r="C5" s="81" t="s">
        <v>109</v>
      </c>
      <c r="D5" s="81" t="s">
        <v>109</v>
      </c>
      <c r="E5" s="21" t="s">
        <v>109</v>
      </c>
      <c r="F5" s="82" t="s">
        <v>72</v>
      </c>
    </row>
    <row r="6" spans="1:6" s="71" customFormat="1" ht="25.5" customHeight="1">
      <c r="A6" s="83"/>
      <c r="B6" s="84" t="s">
        <v>37</v>
      </c>
      <c r="C6" s="27" t="s">
        <v>36</v>
      </c>
      <c r="D6" s="27" t="s">
        <v>35</v>
      </c>
      <c r="E6" s="27" t="s">
        <v>110</v>
      </c>
      <c r="F6" s="85"/>
    </row>
    <row r="7" spans="1:6" s="71" customFormat="1" ht="25.5" customHeight="1">
      <c r="A7" s="86" t="s">
        <v>111</v>
      </c>
      <c r="B7" s="87"/>
      <c r="C7" s="44"/>
      <c r="D7" s="44"/>
      <c r="E7" s="44"/>
      <c r="F7" s="88"/>
    </row>
    <row r="8" spans="1:6" ht="27.75" customHeight="1">
      <c r="A8" s="89" t="s">
        <v>112</v>
      </c>
      <c r="B8" s="90">
        <v>32523053</v>
      </c>
      <c r="C8" s="32"/>
      <c r="D8" s="32"/>
      <c r="E8" s="32">
        <f>+B8+C8-D8</f>
        <v>32523053</v>
      </c>
      <c r="F8" s="58"/>
    </row>
    <row r="9" spans="1:6" ht="27.75" customHeight="1">
      <c r="A9" s="89" t="s">
        <v>113</v>
      </c>
      <c r="B9" s="90">
        <v>25728992</v>
      </c>
      <c r="C9" s="32">
        <v>1905856</v>
      </c>
      <c r="D9" s="32"/>
      <c r="E9" s="32">
        <f aca="true" t="shared" si="0" ref="E9:E16">+B9+C9-D9</f>
        <v>27634848</v>
      </c>
      <c r="F9" s="58"/>
    </row>
    <row r="10" spans="1:6" ht="27.75" customHeight="1">
      <c r="A10" s="89" t="s">
        <v>114</v>
      </c>
      <c r="B10" s="90">
        <v>310154373</v>
      </c>
      <c r="C10" s="32"/>
      <c r="D10" s="32"/>
      <c r="E10" s="32">
        <f t="shared" si="0"/>
        <v>310154373</v>
      </c>
      <c r="F10" s="58"/>
    </row>
    <row r="11" spans="1:6" ht="27.75" customHeight="1">
      <c r="A11" s="89" t="s">
        <v>115</v>
      </c>
      <c r="B11" s="90">
        <v>64594427</v>
      </c>
      <c r="C11" s="32"/>
      <c r="D11" s="32"/>
      <c r="E11" s="32">
        <f t="shared" si="0"/>
        <v>64594427</v>
      </c>
      <c r="F11" s="58"/>
    </row>
    <row r="12" spans="1:6" ht="27.75" customHeight="1">
      <c r="A12" s="89" t="s">
        <v>116</v>
      </c>
      <c r="B12" s="90">
        <v>59235346</v>
      </c>
      <c r="C12" s="32">
        <v>325000</v>
      </c>
      <c r="D12" s="32"/>
      <c r="E12" s="32">
        <f t="shared" si="0"/>
        <v>59560346</v>
      </c>
      <c r="F12" s="58"/>
    </row>
    <row r="13" spans="1:6" ht="27.75" customHeight="1">
      <c r="A13" s="89" t="s">
        <v>117</v>
      </c>
      <c r="B13" s="90">
        <v>90351113</v>
      </c>
      <c r="C13" s="32">
        <v>205500</v>
      </c>
      <c r="D13" s="32"/>
      <c r="E13" s="32">
        <f t="shared" si="0"/>
        <v>90556613</v>
      </c>
      <c r="F13" s="58"/>
    </row>
    <row r="14" spans="1:6" ht="27.75" customHeight="1">
      <c r="A14" s="89" t="s">
        <v>118</v>
      </c>
      <c r="B14" s="90">
        <v>4406535</v>
      </c>
      <c r="C14" s="32">
        <v>102600</v>
      </c>
      <c r="D14" s="32"/>
      <c r="E14" s="32">
        <f t="shared" si="0"/>
        <v>4509135</v>
      </c>
      <c r="F14" s="58"/>
    </row>
    <row r="15" spans="1:6" ht="27.75" customHeight="1">
      <c r="A15" s="89" t="s">
        <v>119</v>
      </c>
      <c r="B15" s="90"/>
      <c r="C15" s="32"/>
      <c r="D15" s="32"/>
      <c r="E15" s="32"/>
      <c r="F15" s="58"/>
    </row>
    <row r="16" spans="1:6" ht="27.75" customHeight="1">
      <c r="A16" s="89" t="s">
        <v>120</v>
      </c>
      <c r="B16" s="35">
        <v>5742154</v>
      </c>
      <c r="C16" s="32">
        <v>589883</v>
      </c>
      <c r="D16" s="32"/>
      <c r="E16" s="32">
        <f t="shared" si="0"/>
        <v>6332037</v>
      </c>
      <c r="F16" s="58"/>
    </row>
    <row r="17" spans="1:6" ht="27.75" customHeight="1">
      <c r="A17" s="91"/>
      <c r="B17" s="32"/>
      <c r="C17" s="32"/>
      <c r="D17" s="32"/>
      <c r="E17" s="32"/>
      <c r="F17" s="58"/>
    </row>
    <row r="18" spans="1:6" ht="27.75" customHeight="1">
      <c r="A18" s="91"/>
      <c r="B18" s="32"/>
      <c r="C18" s="32"/>
      <c r="D18" s="32"/>
      <c r="E18" s="32"/>
      <c r="F18" s="58"/>
    </row>
    <row r="19" spans="1:6" ht="27.75" customHeight="1">
      <c r="A19" s="91"/>
      <c r="B19" s="32"/>
      <c r="C19" s="32"/>
      <c r="D19" s="32"/>
      <c r="E19" s="32"/>
      <c r="F19" s="58"/>
    </row>
    <row r="20" spans="1:6" ht="27.75" customHeight="1">
      <c r="A20" s="91"/>
      <c r="B20" s="32"/>
      <c r="C20" s="32"/>
      <c r="D20" s="32"/>
      <c r="E20" s="32"/>
      <c r="F20" s="58"/>
    </row>
    <row r="21" spans="1:6" ht="27.75" customHeight="1">
      <c r="A21" s="91"/>
      <c r="B21" s="32"/>
      <c r="C21" s="32"/>
      <c r="D21" s="32"/>
      <c r="E21" s="32"/>
      <c r="F21" s="58"/>
    </row>
    <row r="22" spans="1:6" ht="25.5" customHeight="1" thickBot="1">
      <c r="A22" s="92" t="s">
        <v>121</v>
      </c>
      <c r="B22" s="69">
        <f>SUM(B8:B16)</f>
        <v>592735993</v>
      </c>
      <c r="C22" s="69">
        <f>SUM(C8:C16)</f>
        <v>3128839</v>
      </c>
      <c r="D22" s="69">
        <f>SUM(D8:D16)</f>
        <v>0</v>
      </c>
      <c r="E22" s="69">
        <f>SUM(E8:E16)</f>
        <v>595864832</v>
      </c>
      <c r="F22" s="70"/>
    </row>
    <row r="27" ht="19.5">
      <c r="C27" s="74"/>
    </row>
  </sheetData>
  <sheetProtection/>
  <mergeCells count="6">
    <mergeCell ref="A1:F1"/>
    <mergeCell ref="A2:F2"/>
    <mergeCell ref="A3:F3"/>
    <mergeCell ref="E4:F4"/>
    <mergeCell ref="A5:A6"/>
    <mergeCell ref="F5:F6"/>
  </mergeCells>
  <printOptions/>
  <pageMargins left="0.61" right="0.2" top="1" bottom="1" header="0.5" footer="0.5"/>
  <pageSetup horizontalDpi="300" verticalDpi="300" orientation="portrait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F35" sqref="F35"/>
    </sheetView>
  </sheetViews>
  <sheetFormatPr defaultColWidth="9.00390625" defaultRowHeight="19.5" customHeight="1"/>
  <cols>
    <col min="1" max="1" width="25.625" style="106" customWidth="1"/>
    <col min="2" max="2" width="11.75390625" style="106" customWidth="1"/>
    <col min="3" max="3" width="7.625" style="157" customWidth="1"/>
    <col min="4" max="4" width="9.50390625" style="157" bestFit="1" customWidth="1"/>
    <col min="5" max="5" width="17.375" style="106" customWidth="1"/>
    <col min="6" max="6" width="56.50390625" style="106" customWidth="1"/>
    <col min="7" max="16384" width="9.00390625" style="106" customWidth="1"/>
  </cols>
  <sheetData>
    <row r="1" spans="1:6" s="94" customFormat="1" ht="19.5" customHeight="1">
      <c r="A1" s="93" t="s">
        <v>122</v>
      </c>
      <c r="B1" s="93"/>
      <c r="C1" s="93"/>
      <c r="D1" s="93"/>
      <c r="E1" s="93"/>
      <c r="F1" s="93"/>
    </row>
    <row r="2" spans="1:6" s="94" customFormat="1" ht="19.5" customHeight="1">
      <c r="A2" s="95" t="s">
        <v>123</v>
      </c>
      <c r="B2" s="95"/>
      <c r="C2" s="95"/>
      <c r="D2" s="95"/>
      <c r="E2" s="95"/>
      <c r="F2" s="95"/>
    </row>
    <row r="3" spans="1:6" s="94" customFormat="1" ht="19.5" customHeight="1">
      <c r="A3" s="96" t="s">
        <v>124</v>
      </c>
      <c r="B3" s="96"/>
      <c r="C3" s="96"/>
      <c r="D3" s="96"/>
      <c r="E3" s="96"/>
      <c r="F3" s="96"/>
    </row>
    <row r="4" spans="1:6" s="94" customFormat="1" ht="19.5" customHeight="1" thickBot="1">
      <c r="A4" s="97"/>
      <c r="B4" s="98"/>
      <c r="C4" s="98"/>
      <c r="D4" s="99"/>
      <c r="E4" s="97"/>
      <c r="F4" s="100" t="s">
        <v>125</v>
      </c>
    </row>
    <row r="5" spans="1:6" ht="33">
      <c r="A5" s="101" t="s">
        <v>126</v>
      </c>
      <c r="B5" s="102" t="s">
        <v>127</v>
      </c>
      <c r="C5" s="103" t="s">
        <v>38</v>
      </c>
      <c r="D5" s="104" t="s">
        <v>128</v>
      </c>
      <c r="E5" s="104" t="s">
        <v>129</v>
      </c>
      <c r="F5" s="105" t="s">
        <v>130</v>
      </c>
    </row>
    <row r="6" spans="1:6" ht="21">
      <c r="A6" s="107" t="s">
        <v>34</v>
      </c>
      <c r="B6" s="108"/>
      <c r="C6" s="109"/>
      <c r="D6" s="110"/>
      <c r="E6" s="111">
        <f>SUM(E7:E10)</f>
        <v>1905856</v>
      </c>
      <c r="F6" s="112"/>
    </row>
    <row r="7" spans="1:6" ht="16.5">
      <c r="A7" s="113" t="s">
        <v>131</v>
      </c>
      <c r="B7" s="114" t="s">
        <v>132</v>
      </c>
      <c r="C7" s="115">
        <v>1</v>
      </c>
      <c r="D7" s="116">
        <v>50000</v>
      </c>
      <c r="E7" s="10">
        <f>+D7*C7</f>
        <v>50000</v>
      </c>
      <c r="F7" s="117" t="s">
        <v>133</v>
      </c>
    </row>
    <row r="8" spans="1:6" ht="16.5">
      <c r="A8" s="118" t="s">
        <v>134</v>
      </c>
      <c r="B8" s="119" t="s">
        <v>135</v>
      </c>
      <c r="C8" s="115">
        <v>1</v>
      </c>
      <c r="D8" s="120">
        <v>300000</v>
      </c>
      <c r="E8" s="10">
        <f>+D8*C8</f>
        <v>300000</v>
      </c>
      <c r="F8" s="121"/>
    </row>
    <row r="9" spans="1:6" ht="16.5">
      <c r="A9" s="118" t="s">
        <v>136</v>
      </c>
      <c r="B9" s="114" t="s">
        <v>135</v>
      </c>
      <c r="C9" s="115">
        <v>1</v>
      </c>
      <c r="D9" s="120">
        <v>355856</v>
      </c>
      <c r="E9" s="10">
        <f>+D9*C9</f>
        <v>355856</v>
      </c>
      <c r="F9" s="121"/>
    </row>
    <row r="10" spans="1:6" ht="16.5">
      <c r="A10" s="118" t="s">
        <v>137</v>
      </c>
      <c r="B10" s="114" t="s">
        <v>135</v>
      </c>
      <c r="C10" s="115">
        <v>1</v>
      </c>
      <c r="D10" s="120">
        <v>1200000</v>
      </c>
      <c r="E10" s="10">
        <f>+D10*C10</f>
        <v>1200000</v>
      </c>
      <c r="F10" s="11" t="s">
        <v>138</v>
      </c>
    </row>
    <row r="11" spans="1:6" ht="16.5">
      <c r="A11" s="122"/>
      <c r="B11" s="114"/>
      <c r="C11" s="123"/>
      <c r="D11" s="120"/>
      <c r="E11" s="10"/>
      <c r="F11" s="124"/>
    </row>
    <row r="12" spans="1:6" ht="21">
      <c r="A12" s="125" t="s">
        <v>33</v>
      </c>
      <c r="B12" s="126"/>
      <c r="C12" s="127"/>
      <c r="D12" s="128"/>
      <c r="E12" s="129">
        <f>SUM(E13:E15)</f>
        <v>325000</v>
      </c>
      <c r="F12" s="130"/>
    </row>
    <row r="13" spans="1:6" ht="16.5">
      <c r="A13" s="118" t="s">
        <v>139</v>
      </c>
      <c r="B13" s="126" t="s">
        <v>140</v>
      </c>
      <c r="C13" s="115">
        <v>2</v>
      </c>
      <c r="D13" s="116">
        <v>25000</v>
      </c>
      <c r="E13" s="10">
        <f>+D13*C13</f>
        <v>50000</v>
      </c>
      <c r="F13" s="131" t="s">
        <v>141</v>
      </c>
    </row>
    <row r="14" spans="1:6" ht="16.5">
      <c r="A14" s="118" t="s">
        <v>142</v>
      </c>
      <c r="B14" s="126" t="s">
        <v>140</v>
      </c>
      <c r="C14" s="115">
        <v>10</v>
      </c>
      <c r="D14" s="116">
        <v>25000</v>
      </c>
      <c r="E14" s="10">
        <f>+D14*C14</f>
        <v>250000</v>
      </c>
      <c r="F14" s="131" t="s">
        <v>143</v>
      </c>
    </row>
    <row r="15" spans="1:6" ht="16.5">
      <c r="A15" s="118" t="s">
        <v>144</v>
      </c>
      <c r="B15" s="126" t="s">
        <v>145</v>
      </c>
      <c r="C15" s="115">
        <v>2</v>
      </c>
      <c r="D15" s="116">
        <v>12500</v>
      </c>
      <c r="E15" s="10">
        <f>+D15*C15</f>
        <v>25000</v>
      </c>
      <c r="F15" s="131"/>
    </row>
    <row r="16" spans="1:14" s="134" customFormat="1" ht="19.5" customHeight="1">
      <c r="A16" s="122"/>
      <c r="B16" s="119"/>
      <c r="C16" s="119"/>
      <c r="D16" s="120"/>
      <c r="E16" s="116"/>
      <c r="F16" s="132"/>
      <c r="G16" s="133"/>
      <c r="H16" s="133"/>
      <c r="I16" s="133"/>
      <c r="J16" s="133"/>
      <c r="K16" s="133"/>
      <c r="L16" s="133"/>
      <c r="M16" s="133"/>
      <c r="N16" s="133"/>
    </row>
    <row r="17" spans="1:6" ht="21">
      <c r="A17" s="125" t="s">
        <v>146</v>
      </c>
      <c r="B17" s="126"/>
      <c r="C17" s="126"/>
      <c r="D17" s="135"/>
      <c r="E17" s="129">
        <f>SUM(E18:E23)</f>
        <v>205500</v>
      </c>
      <c r="F17" s="136"/>
    </row>
    <row r="18" spans="1:6" ht="19.5" customHeight="1">
      <c r="A18" s="118" t="s">
        <v>147</v>
      </c>
      <c r="B18" s="119" t="s">
        <v>148</v>
      </c>
      <c r="C18" s="115">
        <v>1</v>
      </c>
      <c r="D18" s="116">
        <v>40000</v>
      </c>
      <c r="E18" s="10">
        <f aca="true" t="shared" si="0" ref="E18:E23">+D18*C18</f>
        <v>40000</v>
      </c>
      <c r="F18" s="131" t="s">
        <v>149</v>
      </c>
    </row>
    <row r="19" spans="1:6" ht="19.5" customHeight="1">
      <c r="A19" s="118" t="s">
        <v>150</v>
      </c>
      <c r="B19" s="119" t="s">
        <v>151</v>
      </c>
      <c r="C19" s="115">
        <v>1</v>
      </c>
      <c r="D19" s="116">
        <v>28000</v>
      </c>
      <c r="E19" s="10">
        <f t="shared" si="0"/>
        <v>28000</v>
      </c>
      <c r="F19" s="131"/>
    </row>
    <row r="20" spans="1:6" ht="19.5" customHeight="1">
      <c r="A20" s="118" t="s">
        <v>42</v>
      </c>
      <c r="B20" s="119" t="s">
        <v>151</v>
      </c>
      <c r="C20" s="115">
        <v>2</v>
      </c>
      <c r="D20" s="116">
        <v>12000</v>
      </c>
      <c r="E20" s="10">
        <f t="shared" si="0"/>
        <v>24000</v>
      </c>
      <c r="F20" s="131"/>
    </row>
    <row r="21" spans="1:6" ht="19.5" customHeight="1">
      <c r="A21" s="118" t="s">
        <v>152</v>
      </c>
      <c r="B21" s="119" t="s">
        <v>151</v>
      </c>
      <c r="C21" s="115">
        <v>1</v>
      </c>
      <c r="D21" s="116">
        <v>30000</v>
      </c>
      <c r="E21" s="10">
        <f t="shared" si="0"/>
        <v>30000</v>
      </c>
      <c r="F21" s="131" t="s">
        <v>153</v>
      </c>
    </row>
    <row r="22" spans="1:6" ht="19.5" customHeight="1">
      <c r="A22" s="113" t="s">
        <v>154</v>
      </c>
      <c r="B22" s="119" t="s">
        <v>155</v>
      </c>
      <c r="C22" s="115">
        <v>1</v>
      </c>
      <c r="D22" s="116">
        <v>65000</v>
      </c>
      <c r="E22" s="10">
        <f t="shared" si="0"/>
        <v>65000</v>
      </c>
      <c r="F22" s="117" t="s">
        <v>156</v>
      </c>
    </row>
    <row r="23" spans="1:6" ht="19.5" customHeight="1">
      <c r="A23" s="113" t="s">
        <v>157</v>
      </c>
      <c r="B23" s="119" t="s">
        <v>132</v>
      </c>
      <c r="C23" s="115">
        <v>1</v>
      </c>
      <c r="D23" s="116">
        <v>18500</v>
      </c>
      <c r="E23" s="10">
        <f t="shared" si="0"/>
        <v>18500</v>
      </c>
      <c r="F23" s="117" t="s">
        <v>158</v>
      </c>
    </row>
    <row r="24" spans="1:6" ht="16.5">
      <c r="A24" s="137"/>
      <c r="B24" s="138"/>
      <c r="C24" s="139"/>
      <c r="D24" s="139"/>
      <c r="E24" s="138"/>
      <c r="F24" s="140"/>
    </row>
    <row r="25" spans="1:6" ht="21">
      <c r="A25" s="125" t="s">
        <v>32</v>
      </c>
      <c r="B25" s="126"/>
      <c r="C25" s="126"/>
      <c r="D25" s="135"/>
      <c r="E25" s="129">
        <f>SUM(E26)</f>
        <v>102600</v>
      </c>
      <c r="F25" s="141"/>
    </row>
    <row r="26" spans="1:6" ht="16.5">
      <c r="A26" s="122" t="s">
        <v>159</v>
      </c>
      <c r="B26" s="119" t="s">
        <v>160</v>
      </c>
      <c r="C26" s="119">
        <v>1</v>
      </c>
      <c r="D26" s="116">
        <v>102600</v>
      </c>
      <c r="E26" s="10">
        <f>+D26*C26</f>
        <v>102600</v>
      </c>
      <c r="F26" s="131"/>
    </row>
    <row r="27" spans="1:6" ht="16.5">
      <c r="A27" s="142"/>
      <c r="B27" s="114"/>
      <c r="C27" s="114"/>
      <c r="D27" s="135"/>
      <c r="E27" s="135"/>
      <c r="F27" s="143"/>
    </row>
    <row r="28" spans="1:6" ht="21">
      <c r="A28" s="125" t="s">
        <v>161</v>
      </c>
      <c r="B28" s="144"/>
      <c r="C28" s="144"/>
      <c r="D28" s="145"/>
      <c r="E28" s="129">
        <f>SUM(E29:E31)</f>
        <v>589883</v>
      </c>
      <c r="F28" s="136"/>
    </row>
    <row r="29" spans="1:6" ht="16.5">
      <c r="A29" s="118" t="s">
        <v>162</v>
      </c>
      <c r="B29" s="126" t="s">
        <v>163</v>
      </c>
      <c r="C29" s="115">
        <v>1</v>
      </c>
      <c r="D29" s="116">
        <v>60000</v>
      </c>
      <c r="E29" s="10">
        <f>+D29*C29</f>
        <v>60000</v>
      </c>
      <c r="F29" s="131" t="s">
        <v>164</v>
      </c>
    </row>
    <row r="30" spans="1:6" ht="16.5">
      <c r="A30" s="118" t="s">
        <v>165</v>
      </c>
      <c r="B30" s="119" t="s">
        <v>166</v>
      </c>
      <c r="C30" s="115">
        <v>1</v>
      </c>
      <c r="D30" s="120">
        <v>94883</v>
      </c>
      <c r="E30" s="10">
        <f>+D30*C30</f>
        <v>94883</v>
      </c>
      <c r="F30" s="121" t="s">
        <v>167</v>
      </c>
    </row>
    <row r="31" spans="1:6" ht="16.5">
      <c r="A31" s="118" t="s">
        <v>168</v>
      </c>
      <c r="B31" s="119" t="s">
        <v>166</v>
      </c>
      <c r="C31" s="115">
        <v>1</v>
      </c>
      <c r="D31" s="120">
        <v>435000</v>
      </c>
      <c r="E31" s="10">
        <f>+D31*C31</f>
        <v>435000</v>
      </c>
      <c r="F31" s="121"/>
    </row>
    <row r="32" spans="1:6" ht="21.75" thickBot="1">
      <c r="A32" s="146" t="s">
        <v>169</v>
      </c>
      <c r="B32" s="147"/>
      <c r="C32" s="148"/>
      <c r="D32" s="149"/>
      <c r="E32" s="150">
        <f>SUM(E28,E25,E17,E12,E6)</f>
        <v>3128839</v>
      </c>
      <c r="F32" s="151"/>
    </row>
    <row r="33" spans="1:6" ht="16.5">
      <c r="A33" s="152"/>
      <c r="B33" s="153"/>
      <c r="C33" s="153"/>
      <c r="D33" s="154"/>
      <c r="E33" s="155"/>
      <c r="F33" s="156"/>
    </row>
    <row r="34" ht="16.5"/>
    <row r="35" ht="16.5"/>
    <row r="36" ht="16.5"/>
    <row r="37" ht="16.5"/>
    <row r="38" ht="16.5"/>
    <row r="39" ht="16.5"/>
    <row r="40" ht="16.5"/>
    <row r="41" ht="16.5"/>
    <row r="42" ht="16.5"/>
    <row r="43" ht="16.5"/>
    <row r="44" ht="16.5"/>
    <row r="45" ht="16.5"/>
    <row r="46" ht="16.5"/>
    <row r="47" ht="16.5"/>
    <row r="48" ht="16.5"/>
    <row r="49" ht="16.5"/>
    <row r="50" ht="16.5"/>
    <row r="51" ht="16.5"/>
    <row r="52" ht="16.5"/>
    <row r="53" ht="16.5"/>
    <row r="54" ht="16.5"/>
    <row r="55" ht="16.5"/>
    <row r="56" ht="16.5"/>
    <row r="57" ht="16.5"/>
    <row r="58" ht="16.5"/>
    <row r="59" ht="16.5"/>
    <row r="60" ht="16.5"/>
    <row r="61" ht="16.5"/>
    <row r="62" ht="16.5"/>
    <row r="63" ht="16.5"/>
    <row r="64" ht="16.5"/>
    <row r="65" ht="16.5"/>
    <row r="66" ht="16.5"/>
    <row r="67" ht="16.5"/>
    <row r="68" ht="16.5"/>
    <row r="69" ht="16.5"/>
    <row r="70" ht="16.5"/>
    <row r="71" ht="16.5"/>
    <row r="72" ht="16.5"/>
    <row r="73" ht="16.5"/>
    <row r="74" ht="16.5"/>
    <row r="75" ht="16.5"/>
    <row r="76" ht="16.5"/>
    <row r="77" ht="16.5"/>
    <row r="78" ht="16.5"/>
    <row r="79" ht="16.5"/>
    <row r="80" ht="16.5"/>
    <row r="81" ht="16.5"/>
    <row r="82" ht="16.5"/>
    <row r="83" ht="16.5"/>
    <row r="84" ht="16.5"/>
    <row r="85" ht="16.5"/>
    <row r="86" ht="16.5"/>
    <row r="87" ht="16.5"/>
    <row r="88" ht="16.5"/>
    <row r="89" ht="16.5"/>
    <row r="90" ht="16.5"/>
    <row r="91" ht="16.5"/>
    <row r="92" ht="16.5"/>
    <row r="93" ht="16.5"/>
    <row r="94" ht="16.5"/>
    <row r="95" ht="16.5"/>
    <row r="96" ht="16.5"/>
    <row r="97" ht="16.5"/>
    <row r="98" ht="16.5"/>
    <row r="99" ht="16.5"/>
    <row r="100" ht="16.5"/>
    <row r="101" ht="16.5"/>
    <row r="102" ht="16.5"/>
  </sheetData>
  <sheetProtection/>
  <mergeCells count="3">
    <mergeCell ref="A1:F1"/>
    <mergeCell ref="A2:F2"/>
    <mergeCell ref="A3:F3"/>
  </mergeCells>
  <printOptions/>
  <pageMargins left="0.53" right="0.2" top="0.22" bottom="0.24" header="0.2" footer="0.71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hchs</dc:creator>
  <cp:keywords/>
  <dc:description/>
  <cp:lastModifiedBy>行政-會計室</cp:lastModifiedBy>
  <cp:lastPrinted>2014-04-07T01:55:33Z</cp:lastPrinted>
  <dcterms:created xsi:type="dcterms:W3CDTF">2003-01-03T01:32:55Z</dcterms:created>
  <dcterms:modified xsi:type="dcterms:W3CDTF">2015-04-07T01:57:15Z</dcterms:modified>
  <cp:category/>
  <cp:version/>
  <cp:contentType/>
  <cp:contentStatus/>
</cp:coreProperties>
</file>